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aly\Desktop\"/>
    </mc:Choice>
  </mc:AlternateContent>
  <bookViews>
    <workbookView xWindow="0" yWindow="0" windowWidth="0" windowHeight="0"/>
  </bookViews>
  <sheets>
    <sheet name="Rekapitulace stavby" sheetId="1" r:id="rId1"/>
    <sheet name="SO.01 - Oprava vnějšího p..." sheetId="2" r:id="rId2"/>
    <sheet name="SO.02 - Oprava střechy" sheetId="3" r:id="rId3"/>
    <sheet name="SO.03 - Oprava čekárny" sheetId="4" r:id="rId4"/>
    <sheet name="SO.04 - Oprava dopravní k..." sheetId="5" r:id="rId5"/>
    <sheet name="SO.05 - Elektroinstalace" sheetId="6" r:id="rId6"/>
    <sheet name="SO.06 - Oprava zpevněných..." sheetId="7" r:id="rId7"/>
    <sheet name="SO.07 - VRN" sheetId="8" r:id="rId8"/>
    <sheet name="Pokyny pro vyplnění" sheetId="9" r:id="rId9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'SO.01 - Oprava vnějšího p...'!$C$95:$K$468</definedName>
    <definedName name="_xlnm.Print_Area" localSheetId="1">'SO.01 - Oprava vnějšího p...'!$C$4:$J$39,'SO.01 - Oprava vnějšího p...'!$C$45:$J$77,'SO.01 - Oprava vnějšího p...'!$C$83:$K$468</definedName>
    <definedName name="_xlnm.Print_Titles" localSheetId="1">'SO.01 - Oprava vnějšího p...'!$95:$95</definedName>
    <definedName name="_xlnm._FilterDatabase" localSheetId="2" hidden="1">'SO.02 - Oprava střechy'!$C$91:$K$223</definedName>
    <definedName name="_xlnm.Print_Area" localSheetId="2">'SO.02 - Oprava střechy'!$C$4:$J$39,'SO.02 - Oprava střechy'!$C$45:$J$73,'SO.02 - Oprava střechy'!$C$79:$K$223</definedName>
    <definedName name="_xlnm.Print_Titles" localSheetId="2">'SO.02 - Oprava střechy'!$91:$91</definedName>
    <definedName name="_xlnm._FilterDatabase" localSheetId="3" hidden="1">'SO.03 - Oprava čekárny'!$C$96:$K$215</definedName>
    <definedName name="_xlnm.Print_Area" localSheetId="3">'SO.03 - Oprava čekárny'!$C$4:$J$39,'SO.03 - Oprava čekárny'!$C$45:$J$78,'SO.03 - Oprava čekárny'!$C$84:$K$215</definedName>
    <definedName name="_xlnm.Print_Titles" localSheetId="3">'SO.03 - Oprava čekárny'!$96:$96</definedName>
    <definedName name="_xlnm._FilterDatabase" localSheetId="4" hidden="1">'SO.04 - Oprava dopravní k...'!$C$103:$K$438</definedName>
    <definedName name="_xlnm.Print_Area" localSheetId="4">'SO.04 - Oprava dopravní k...'!$C$4:$J$39,'SO.04 - Oprava dopravní k...'!$C$45:$J$85,'SO.04 - Oprava dopravní k...'!$C$91:$K$438</definedName>
    <definedName name="_xlnm.Print_Titles" localSheetId="4">'SO.04 - Oprava dopravní k...'!$103:$103</definedName>
    <definedName name="_xlnm._FilterDatabase" localSheetId="5" hidden="1">'SO.05 - Elektroinstalace'!$C$85:$K$206</definedName>
    <definedName name="_xlnm.Print_Area" localSheetId="5">'SO.05 - Elektroinstalace'!$C$4:$J$39,'SO.05 - Elektroinstalace'!$C$45:$J$67,'SO.05 - Elektroinstalace'!$C$73:$K$206</definedName>
    <definedName name="_xlnm.Print_Titles" localSheetId="5">'SO.05 - Elektroinstalace'!$85:$85</definedName>
    <definedName name="_xlnm._FilterDatabase" localSheetId="6" hidden="1">'SO.06 - Oprava zpevněných...'!$C$94:$K$225</definedName>
    <definedName name="_xlnm.Print_Area" localSheetId="6">'SO.06 - Oprava zpevněných...'!$C$4:$J$39,'SO.06 - Oprava zpevněných...'!$C$45:$J$76,'SO.06 - Oprava zpevněných...'!$C$82:$K$225</definedName>
    <definedName name="_xlnm.Print_Titles" localSheetId="6">'SO.06 - Oprava zpevněných...'!$94:$94</definedName>
    <definedName name="_xlnm._FilterDatabase" localSheetId="7" hidden="1">'SO.07 - VRN'!$C$82:$K$92</definedName>
    <definedName name="_xlnm.Print_Area" localSheetId="7">'SO.07 - VRN'!$C$4:$J$39,'SO.07 - VRN'!$C$45:$J$64,'SO.07 - VRN'!$C$70:$K$92</definedName>
    <definedName name="_xlnm.Print_Titles" localSheetId="7">'SO.07 - VRN'!$82:$82</definedName>
    <definedName name="_xlnm.Print_Area" localSheetId="8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8" l="1" r="J37"/>
  <c r="J36"/>
  <c i="1" r="AY61"/>
  <c i="8" r="J35"/>
  <c i="1" r="AX61"/>
  <c i="8" r="BI92"/>
  <c r="BH92"/>
  <c r="BG92"/>
  <c r="BF92"/>
  <c r="T92"/>
  <c r="T91"/>
  <c r="R92"/>
  <c r="R91"/>
  <c r="P92"/>
  <c r="P91"/>
  <c r="BI89"/>
  <c r="BH89"/>
  <c r="BG89"/>
  <c r="BF89"/>
  <c r="T89"/>
  <c r="T88"/>
  <c r="R89"/>
  <c r="R88"/>
  <c r="P89"/>
  <c r="P88"/>
  <c r="BI86"/>
  <c r="BH86"/>
  <c r="BG86"/>
  <c r="BF86"/>
  <c r="T86"/>
  <c r="T85"/>
  <c r="T84"/>
  <c r="T83"/>
  <c r="R86"/>
  <c r="R85"/>
  <c r="R84"/>
  <c r="R83"/>
  <c r="P86"/>
  <c r="P85"/>
  <c r="J80"/>
  <c r="F79"/>
  <c r="F77"/>
  <c r="E75"/>
  <c r="J55"/>
  <c r="F54"/>
  <c r="F52"/>
  <c r="E50"/>
  <c r="J21"/>
  <c r="E21"/>
  <c r="J79"/>
  <c r="J20"/>
  <c r="J18"/>
  <c r="E18"/>
  <c r="F80"/>
  <c r="J17"/>
  <c r="J12"/>
  <c r="J77"/>
  <c r="E7"/>
  <c r="E73"/>
  <c i="7" r="J37"/>
  <c r="J36"/>
  <c i="1" r="AY60"/>
  <c i="7" r="J35"/>
  <c i="1" r="AX60"/>
  <c i="7" r="BI225"/>
  <c r="BH225"/>
  <c r="BG225"/>
  <c r="BF225"/>
  <c r="T225"/>
  <c r="T224"/>
  <c r="R225"/>
  <c r="R224"/>
  <c r="P225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200"/>
  <c r="BH200"/>
  <c r="BG200"/>
  <c r="BF200"/>
  <c r="T200"/>
  <c r="R200"/>
  <c r="P200"/>
  <c r="BI198"/>
  <c r="BH198"/>
  <c r="BG198"/>
  <c r="BF198"/>
  <c r="T198"/>
  <c r="T197"/>
  <c r="R198"/>
  <c r="R197"/>
  <c r="P198"/>
  <c r="P197"/>
  <c r="BI196"/>
  <c r="BH196"/>
  <c r="BG196"/>
  <c r="BF196"/>
  <c r="T196"/>
  <c r="R196"/>
  <c r="P196"/>
  <c r="BI195"/>
  <c r="BH195"/>
  <c r="BG195"/>
  <c r="BF195"/>
  <c r="T195"/>
  <c r="R195"/>
  <c r="P195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5"/>
  <c r="BH175"/>
  <c r="BG175"/>
  <c r="BF175"/>
  <c r="T175"/>
  <c r="R175"/>
  <c r="P175"/>
  <c r="BI170"/>
  <c r="BH170"/>
  <c r="BG170"/>
  <c r="BF170"/>
  <c r="T170"/>
  <c r="T169"/>
  <c r="R170"/>
  <c r="R169"/>
  <c r="P170"/>
  <c r="P169"/>
  <c r="BI168"/>
  <c r="BH168"/>
  <c r="BG168"/>
  <c r="BF168"/>
  <c r="T168"/>
  <c r="R168"/>
  <c r="P168"/>
  <c r="BI166"/>
  <c r="BH166"/>
  <c r="BG166"/>
  <c r="BF166"/>
  <c r="T166"/>
  <c r="R166"/>
  <c r="P166"/>
  <c r="BI156"/>
  <c r="BH156"/>
  <c r="BG156"/>
  <c r="BF156"/>
  <c r="T156"/>
  <c r="R156"/>
  <c r="P156"/>
  <c r="BI153"/>
  <c r="BH153"/>
  <c r="BG153"/>
  <c r="BF153"/>
  <c r="T153"/>
  <c r="R153"/>
  <c r="P153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T141"/>
  <c r="R142"/>
  <c r="R141"/>
  <c r="P142"/>
  <c r="P141"/>
  <c r="BI140"/>
  <c r="BH140"/>
  <c r="BG140"/>
  <c r="BF140"/>
  <c r="T140"/>
  <c r="T139"/>
  <c r="R140"/>
  <c r="R139"/>
  <c r="P140"/>
  <c r="P139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3"/>
  <c r="BH113"/>
  <c r="BG113"/>
  <c r="BF113"/>
  <c r="T113"/>
  <c r="R113"/>
  <c r="P113"/>
  <c r="BI112"/>
  <c r="BH112"/>
  <c r="BG112"/>
  <c r="BF112"/>
  <c r="T112"/>
  <c r="R112"/>
  <c r="P112"/>
  <c r="BI109"/>
  <c r="BH109"/>
  <c r="BG109"/>
  <c r="BF109"/>
  <c r="T109"/>
  <c r="R109"/>
  <c r="P109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8"/>
  <c r="BH98"/>
  <c r="BG98"/>
  <c r="BF98"/>
  <c r="T98"/>
  <c r="R98"/>
  <c r="P98"/>
  <c r="J92"/>
  <c r="F91"/>
  <c r="F89"/>
  <c r="E87"/>
  <c r="J55"/>
  <c r="F54"/>
  <c r="F52"/>
  <c r="E50"/>
  <c r="J21"/>
  <c r="E21"/>
  <c r="J91"/>
  <c r="J20"/>
  <c r="J18"/>
  <c r="E18"/>
  <c r="F55"/>
  <c r="J17"/>
  <c r="J12"/>
  <c r="J89"/>
  <c r="E7"/>
  <c r="E85"/>
  <c i="6" r="J37"/>
  <c r="J36"/>
  <c i="1" r="AY59"/>
  <c i="6" r="J35"/>
  <c i="1" r="AX59"/>
  <c i="6"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J83"/>
  <c r="F82"/>
  <c r="F80"/>
  <c r="E78"/>
  <c r="J55"/>
  <c r="F54"/>
  <c r="F52"/>
  <c r="E50"/>
  <c r="J21"/>
  <c r="E21"/>
  <c r="J82"/>
  <c r="J20"/>
  <c r="J18"/>
  <c r="E18"/>
  <c r="F55"/>
  <c r="J17"/>
  <c r="J12"/>
  <c r="J80"/>
  <c r="E7"/>
  <c r="E76"/>
  <c i="5" r="J37"/>
  <c r="J36"/>
  <c i="1" r="AY58"/>
  <c i="5" r="J35"/>
  <c i="1" r="AX58"/>
  <c i="5" r="BI437"/>
  <c r="BH437"/>
  <c r="BG437"/>
  <c r="BF437"/>
  <c r="T437"/>
  <c r="T436"/>
  <c r="R437"/>
  <c r="R436"/>
  <c r="P437"/>
  <c r="P436"/>
  <c r="BI434"/>
  <c r="BH434"/>
  <c r="BG434"/>
  <c r="BF434"/>
  <c r="T434"/>
  <c r="T433"/>
  <c r="T432"/>
  <c r="R434"/>
  <c r="R433"/>
  <c r="R432"/>
  <c r="P434"/>
  <c r="P433"/>
  <c r="P432"/>
  <c r="BI412"/>
  <c r="BH412"/>
  <c r="BG412"/>
  <c r="BF412"/>
  <c r="T412"/>
  <c r="R412"/>
  <c r="P412"/>
  <c r="BI411"/>
  <c r="BH411"/>
  <c r="BG411"/>
  <c r="BF411"/>
  <c r="T411"/>
  <c r="R411"/>
  <c r="P411"/>
  <c r="BI410"/>
  <c r="BH410"/>
  <c r="BG410"/>
  <c r="BF410"/>
  <c r="T410"/>
  <c r="R410"/>
  <c r="P410"/>
  <c r="BI409"/>
  <c r="BH409"/>
  <c r="BG409"/>
  <c r="BF409"/>
  <c r="T409"/>
  <c r="R409"/>
  <c r="P409"/>
  <c r="BI408"/>
  <c r="BH408"/>
  <c r="BG408"/>
  <c r="BF408"/>
  <c r="T408"/>
  <c r="R408"/>
  <c r="P408"/>
  <c r="BI406"/>
  <c r="BH406"/>
  <c r="BG406"/>
  <c r="BF406"/>
  <c r="T406"/>
  <c r="R406"/>
  <c r="P406"/>
  <c r="BI405"/>
  <c r="BH405"/>
  <c r="BG405"/>
  <c r="BF405"/>
  <c r="T405"/>
  <c r="R405"/>
  <c r="P405"/>
  <c r="BI404"/>
  <c r="BH404"/>
  <c r="BG404"/>
  <c r="BF404"/>
  <c r="T404"/>
  <c r="R404"/>
  <c r="P404"/>
  <c r="BI402"/>
  <c r="BH402"/>
  <c r="BG402"/>
  <c r="BF402"/>
  <c r="T402"/>
  <c r="R402"/>
  <c r="P402"/>
  <c r="BI397"/>
  <c r="BH397"/>
  <c r="BG397"/>
  <c r="BF397"/>
  <c r="T397"/>
  <c r="R397"/>
  <c r="P397"/>
  <c r="BI396"/>
  <c r="BH396"/>
  <c r="BG396"/>
  <c r="BF396"/>
  <c r="T396"/>
  <c r="R396"/>
  <c r="P396"/>
  <c r="BI395"/>
  <c r="BH395"/>
  <c r="BG395"/>
  <c r="BF395"/>
  <c r="T395"/>
  <c r="R395"/>
  <c r="P395"/>
  <c r="BI392"/>
  <c r="BH392"/>
  <c r="BG392"/>
  <c r="BF392"/>
  <c r="T392"/>
  <c r="R392"/>
  <c r="P392"/>
  <c r="BI391"/>
  <c r="BH391"/>
  <c r="BG391"/>
  <c r="BF391"/>
  <c r="T391"/>
  <c r="R391"/>
  <c r="P391"/>
  <c r="BI390"/>
  <c r="BH390"/>
  <c r="BG390"/>
  <c r="BF390"/>
  <c r="T390"/>
  <c r="R390"/>
  <c r="P390"/>
  <c r="BI387"/>
  <c r="BH387"/>
  <c r="BG387"/>
  <c r="BF387"/>
  <c r="T387"/>
  <c r="R387"/>
  <c r="P387"/>
  <c r="BI375"/>
  <c r="BH375"/>
  <c r="BG375"/>
  <c r="BF375"/>
  <c r="T375"/>
  <c r="R375"/>
  <c r="P375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69"/>
  <c r="BH369"/>
  <c r="BG369"/>
  <c r="BF369"/>
  <c r="T369"/>
  <c r="R369"/>
  <c r="P369"/>
  <c r="BI355"/>
  <c r="BH355"/>
  <c r="BG355"/>
  <c r="BF355"/>
  <c r="T355"/>
  <c r="R355"/>
  <c r="P355"/>
  <c r="BI353"/>
  <c r="BH353"/>
  <c r="BG353"/>
  <c r="BF353"/>
  <c r="T353"/>
  <c r="R353"/>
  <c r="P353"/>
  <c r="BI350"/>
  <c r="BH350"/>
  <c r="BG350"/>
  <c r="BF350"/>
  <c r="T350"/>
  <c r="R350"/>
  <c r="P350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7"/>
  <c r="BH317"/>
  <c r="BG317"/>
  <c r="BF317"/>
  <c r="T317"/>
  <c r="R317"/>
  <c r="P317"/>
  <c r="BI313"/>
  <c r="BH313"/>
  <c r="BG313"/>
  <c r="BF313"/>
  <c r="T313"/>
  <c r="R313"/>
  <c r="P313"/>
  <c r="BI303"/>
  <c r="BH303"/>
  <c r="BG303"/>
  <c r="BF303"/>
  <c r="T303"/>
  <c r="R303"/>
  <c r="P303"/>
  <c r="BI301"/>
  <c r="BH301"/>
  <c r="BG301"/>
  <c r="BF301"/>
  <c r="T301"/>
  <c r="R301"/>
  <c r="P301"/>
  <c r="BI300"/>
  <c r="BH300"/>
  <c r="BG300"/>
  <c r="BF300"/>
  <c r="T300"/>
  <c r="R300"/>
  <c r="P300"/>
  <c r="BI286"/>
  <c r="BH286"/>
  <c r="BG286"/>
  <c r="BF286"/>
  <c r="T286"/>
  <c r="R286"/>
  <c r="P286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78"/>
  <c r="BH278"/>
  <c r="BG278"/>
  <c r="BF278"/>
  <c r="T278"/>
  <c r="R278"/>
  <c r="P278"/>
  <c r="BI277"/>
  <c r="BH277"/>
  <c r="BG277"/>
  <c r="BF277"/>
  <c r="T277"/>
  <c r="R277"/>
  <c r="P277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1"/>
  <c r="BH271"/>
  <c r="BG271"/>
  <c r="BF271"/>
  <c r="T271"/>
  <c r="R271"/>
  <c r="P271"/>
  <c r="BI269"/>
  <c r="BH269"/>
  <c r="BG269"/>
  <c r="BF269"/>
  <c r="T269"/>
  <c r="R269"/>
  <c r="P269"/>
  <c r="BI268"/>
  <c r="BH268"/>
  <c r="BG268"/>
  <c r="BF268"/>
  <c r="T268"/>
  <c r="R268"/>
  <c r="P268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7"/>
  <c r="BH207"/>
  <c r="BG207"/>
  <c r="BF207"/>
  <c r="T207"/>
  <c r="T206"/>
  <c r="R207"/>
  <c r="R206"/>
  <c r="P207"/>
  <c r="P206"/>
  <c r="BI202"/>
  <c r="BH202"/>
  <c r="BG202"/>
  <c r="BF202"/>
  <c r="T202"/>
  <c r="R202"/>
  <c r="P202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8"/>
  <c r="BH188"/>
  <c r="BG188"/>
  <c r="BF188"/>
  <c r="T188"/>
  <c r="R188"/>
  <c r="P188"/>
  <c r="BI184"/>
  <c r="BH184"/>
  <c r="BG184"/>
  <c r="BF184"/>
  <c r="T184"/>
  <c r="R184"/>
  <c r="P184"/>
  <c r="BI182"/>
  <c r="BH182"/>
  <c r="BG182"/>
  <c r="BF182"/>
  <c r="T182"/>
  <c r="R182"/>
  <c r="P182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36"/>
  <c r="BH136"/>
  <c r="BG136"/>
  <c r="BF136"/>
  <c r="T136"/>
  <c r="R136"/>
  <c r="P136"/>
  <c r="BI132"/>
  <c r="BH132"/>
  <c r="BG132"/>
  <c r="BF132"/>
  <c r="T132"/>
  <c r="R132"/>
  <c r="P132"/>
  <c r="BI131"/>
  <c r="BH131"/>
  <c r="BG131"/>
  <c r="BF131"/>
  <c r="T131"/>
  <c r="R131"/>
  <c r="P131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2"/>
  <c r="BH112"/>
  <c r="BG112"/>
  <c r="BF112"/>
  <c r="T112"/>
  <c r="R112"/>
  <c r="P112"/>
  <c r="BI108"/>
  <c r="BH108"/>
  <c r="BG108"/>
  <c r="BF108"/>
  <c r="T108"/>
  <c r="R108"/>
  <c r="P108"/>
  <c r="BI107"/>
  <c r="BH107"/>
  <c r="BG107"/>
  <c r="BF107"/>
  <c r="T107"/>
  <c r="R107"/>
  <c r="P107"/>
  <c r="J101"/>
  <c r="F100"/>
  <c r="F98"/>
  <c r="E96"/>
  <c r="J55"/>
  <c r="F54"/>
  <c r="F52"/>
  <c r="E50"/>
  <c r="J21"/>
  <c r="E21"/>
  <c r="J100"/>
  <c r="J20"/>
  <c r="J18"/>
  <c r="E18"/>
  <c r="F101"/>
  <c r="J17"/>
  <c r="J12"/>
  <c r="J98"/>
  <c r="E7"/>
  <c r="E94"/>
  <c i="4" r="J37"/>
  <c r="J36"/>
  <c i="1" r="AY57"/>
  <c i="4" r="J35"/>
  <c i="1" r="AX57"/>
  <c i="4"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6"/>
  <c r="BH206"/>
  <c r="BG206"/>
  <c r="BF206"/>
  <c r="T206"/>
  <c r="R206"/>
  <c r="P206"/>
  <c r="BI203"/>
  <c r="BH203"/>
  <c r="BG203"/>
  <c r="BF203"/>
  <c r="T203"/>
  <c r="R203"/>
  <c r="P203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T133"/>
  <c r="R134"/>
  <c r="R133"/>
  <c r="P134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18"/>
  <c r="BH118"/>
  <c r="BG118"/>
  <c r="BF118"/>
  <c r="T118"/>
  <c r="R118"/>
  <c r="P118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7"/>
  <c r="BH107"/>
  <c r="BG107"/>
  <c r="BF107"/>
  <c r="T107"/>
  <c r="R107"/>
  <c r="P107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99"/>
  <c r="BH99"/>
  <c r="BG99"/>
  <c r="BF99"/>
  <c r="T99"/>
  <c r="R99"/>
  <c r="P99"/>
  <c r="J94"/>
  <c r="F93"/>
  <c r="F91"/>
  <c r="E89"/>
  <c r="J55"/>
  <c r="F54"/>
  <c r="F52"/>
  <c r="E50"/>
  <c r="J21"/>
  <c r="E21"/>
  <c r="J93"/>
  <c r="J20"/>
  <c r="J18"/>
  <c r="E18"/>
  <c r="F55"/>
  <c r="J17"/>
  <c r="J12"/>
  <c r="J52"/>
  <c r="E7"/>
  <c r="E87"/>
  <c i="3" r="J37"/>
  <c r="J36"/>
  <c i="1" r="AY56"/>
  <c i="3" r="J35"/>
  <c i="1" r="AX56"/>
  <c i="3" r="BI222"/>
  <c r="BH222"/>
  <c r="BG222"/>
  <c r="BF222"/>
  <c r="T222"/>
  <c r="R222"/>
  <c r="P222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7"/>
  <c r="BH177"/>
  <c r="BG177"/>
  <c r="BF177"/>
  <c r="T177"/>
  <c r="R177"/>
  <c r="P177"/>
  <c r="BI175"/>
  <c r="BH175"/>
  <c r="BG175"/>
  <c r="BF175"/>
  <c r="T175"/>
  <c r="R175"/>
  <c r="P175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6"/>
  <c r="BH166"/>
  <c r="BG166"/>
  <c r="BF166"/>
  <c r="T166"/>
  <c r="R166"/>
  <c r="P166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5"/>
  <c r="BH155"/>
  <c r="BG155"/>
  <c r="BF155"/>
  <c r="T155"/>
  <c r="R155"/>
  <c r="P155"/>
  <c r="BI154"/>
  <c r="BH154"/>
  <c r="BG154"/>
  <c r="BF154"/>
  <c r="T154"/>
  <c r="R154"/>
  <c r="P154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1"/>
  <c r="BH121"/>
  <c r="BG121"/>
  <c r="BF121"/>
  <c r="T121"/>
  <c r="T120"/>
  <c r="R121"/>
  <c r="R120"/>
  <c r="P121"/>
  <c r="P120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4"/>
  <c r="BH104"/>
  <c r="BG104"/>
  <c r="BF104"/>
  <c r="T104"/>
  <c r="R104"/>
  <c r="P104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T97"/>
  <c r="R98"/>
  <c r="R97"/>
  <c r="P98"/>
  <c r="P97"/>
  <c r="BI94"/>
  <c r="BH94"/>
  <c r="BG94"/>
  <c r="BF94"/>
  <c r="T94"/>
  <c r="T93"/>
  <c r="R94"/>
  <c r="R93"/>
  <c r="P94"/>
  <c r="P93"/>
  <c r="J89"/>
  <c r="F88"/>
  <c r="F86"/>
  <c r="E84"/>
  <c r="J55"/>
  <c r="F54"/>
  <c r="F52"/>
  <c r="E50"/>
  <c r="J21"/>
  <c r="E21"/>
  <c r="J54"/>
  <c r="J20"/>
  <c r="J18"/>
  <c r="E18"/>
  <c r="F89"/>
  <c r="J17"/>
  <c r="J12"/>
  <c r="J86"/>
  <c r="E7"/>
  <c r="E82"/>
  <c i="2" r="J37"/>
  <c r="J36"/>
  <c i="1" r="AY55"/>
  <c i="2" r="J35"/>
  <c i="1" r="AX55"/>
  <c i="2" r="BI467"/>
  <c r="BH467"/>
  <c r="BG467"/>
  <c r="BF467"/>
  <c r="T467"/>
  <c r="R467"/>
  <c r="P467"/>
  <c r="BI465"/>
  <c r="BH465"/>
  <c r="BG465"/>
  <c r="BF465"/>
  <c r="T465"/>
  <c r="R465"/>
  <c r="P465"/>
  <c r="BI463"/>
  <c r="BH463"/>
  <c r="BG463"/>
  <c r="BF463"/>
  <c r="T463"/>
  <c r="R463"/>
  <c r="P463"/>
  <c r="BI461"/>
  <c r="BH461"/>
  <c r="BG461"/>
  <c r="BF461"/>
  <c r="T461"/>
  <c r="R461"/>
  <c r="P461"/>
  <c r="BI460"/>
  <c r="BH460"/>
  <c r="BG460"/>
  <c r="BF460"/>
  <c r="T460"/>
  <c r="R460"/>
  <c r="P460"/>
  <c r="BI459"/>
  <c r="BH459"/>
  <c r="BG459"/>
  <c r="BF459"/>
  <c r="T459"/>
  <c r="R459"/>
  <c r="P459"/>
  <c r="BI458"/>
  <c r="BH458"/>
  <c r="BG458"/>
  <c r="BF458"/>
  <c r="T458"/>
  <c r="R458"/>
  <c r="P458"/>
  <c r="BI457"/>
  <c r="BH457"/>
  <c r="BG457"/>
  <c r="BF457"/>
  <c r="T457"/>
  <c r="R457"/>
  <c r="P457"/>
  <c r="BI455"/>
  <c r="BH455"/>
  <c r="BG455"/>
  <c r="BF455"/>
  <c r="T455"/>
  <c r="R455"/>
  <c r="P455"/>
  <c r="BI454"/>
  <c r="BH454"/>
  <c r="BG454"/>
  <c r="BF454"/>
  <c r="T454"/>
  <c r="R454"/>
  <c r="P454"/>
  <c r="BI452"/>
  <c r="BH452"/>
  <c r="BG452"/>
  <c r="BF452"/>
  <c r="T452"/>
  <c r="R452"/>
  <c r="P452"/>
  <c r="BI450"/>
  <c r="BH450"/>
  <c r="BG450"/>
  <c r="BF450"/>
  <c r="T450"/>
  <c r="R450"/>
  <c r="P450"/>
  <c r="BI449"/>
  <c r="BH449"/>
  <c r="BG449"/>
  <c r="BF449"/>
  <c r="T449"/>
  <c r="R449"/>
  <c r="P449"/>
  <c r="BI448"/>
  <c r="BH448"/>
  <c r="BG448"/>
  <c r="BF448"/>
  <c r="T448"/>
  <c r="R448"/>
  <c r="P448"/>
  <c r="BI446"/>
  <c r="BH446"/>
  <c r="BG446"/>
  <c r="BF446"/>
  <c r="T446"/>
  <c r="R446"/>
  <c r="P446"/>
  <c r="BI445"/>
  <c r="BH445"/>
  <c r="BG445"/>
  <c r="BF445"/>
  <c r="T445"/>
  <c r="R445"/>
  <c r="P445"/>
  <c r="BI441"/>
  <c r="BH441"/>
  <c r="BG441"/>
  <c r="BF441"/>
  <c r="T441"/>
  <c r="R441"/>
  <c r="P441"/>
  <c r="BI440"/>
  <c r="BH440"/>
  <c r="BG440"/>
  <c r="BF440"/>
  <c r="T440"/>
  <c r="R440"/>
  <c r="P440"/>
  <c r="BI439"/>
  <c r="BH439"/>
  <c r="BG439"/>
  <c r="BF439"/>
  <c r="T439"/>
  <c r="R439"/>
  <c r="P439"/>
  <c r="BI438"/>
  <c r="BH438"/>
  <c r="BG438"/>
  <c r="BF438"/>
  <c r="T438"/>
  <c r="R438"/>
  <c r="P438"/>
  <c r="BI437"/>
  <c r="BH437"/>
  <c r="BG437"/>
  <c r="BF437"/>
  <c r="T437"/>
  <c r="R437"/>
  <c r="P437"/>
  <c r="BI436"/>
  <c r="BH436"/>
  <c r="BG436"/>
  <c r="BF436"/>
  <c r="T436"/>
  <c r="R436"/>
  <c r="P436"/>
  <c r="BI435"/>
  <c r="BH435"/>
  <c r="BG435"/>
  <c r="BF435"/>
  <c r="T435"/>
  <c r="R435"/>
  <c r="P435"/>
  <c r="BI433"/>
  <c r="BH433"/>
  <c r="BG433"/>
  <c r="BF433"/>
  <c r="T433"/>
  <c r="R433"/>
  <c r="P433"/>
  <c r="BI432"/>
  <c r="BH432"/>
  <c r="BG432"/>
  <c r="BF432"/>
  <c r="T432"/>
  <c r="R432"/>
  <c r="P432"/>
  <c r="BI431"/>
  <c r="BH431"/>
  <c r="BG431"/>
  <c r="BF431"/>
  <c r="T431"/>
  <c r="R431"/>
  <c r="P431"/>
  <c r="BI429"/>
  <c r="BH429"/>
  <c r="BG429"/>
  <c r="BF429"/>
  <c r="T429"/>
  <c r="R429"/>
  <c r="P429"/>
  <c r="BI428"/>
  <c r="BH428"/>
  <c r="BG428"/>
  <c r="BF428"/>
  <c r="T428"/>
  <c r="R428"/>
  <c r="P428"/>
  <c r="BI427"/>
  <c r="BH427"/>
  <c r="BG427"/>
  <c r="BF427"/>
  <c r="T427"/>
  <c r="R427"/>
  <c r="P427"/>
  <c r="BI426"/>
  <c r="BH426"/>
  <c r="BG426"/>
  <c r="BF426"/>
  <c r="T426"/>
  <c r="R426"/>
  <c r="P426"/>
  <c r="BI424"/>
  <c r="BH424"/>
  <c r="BG424"/>
  <c r="BF424"/>
  <c r="T424"/>
  <c r="R424"/>
  <c r="P424"/>
  <c r="BI423"/>
  <c r="BH423"/>
  <c r="BG423"/>
  <c r="BF423"/>
  <c r="T423"/>
  <c r="R423"/>
  <c r="P423"/>
  <c r="BI422"/>
  <c r="BH422"/>
  <c r="BG422"/>
  <c r="BF422"/>
  <c r="T422"/>
  <c r="R422"/>
  <c r="P422"/>
  <c r="BI421"/>
  <c r="BH421"/>
  <c r="BG421"/>
  <c r="BF421"/>
  <c r="T421"/>
  <c r="R421"/>
  <c r="P421"/>
  <c r="BI419"/>
  <c r="BH419"/>
  <c r="BG419"/>
  <c r="BF419"/>
  <c r="T419"/>
  <c r="R419"/>
  <c r="P419"/>
  <c r="BI418"/>
  <c r="BH418"/>
  <c r="BG418"/>
  <c r="BF418"/>
  <c r="T418"/>
  <c r="R418"/>
  <c r="P418"/>
  <c r="BI416"/>
  <c r="BH416"/>
  <c r="BG416"/>
  <c r="BF416"/>
  <c r="T416"/>
  <c r="R416"/>
  <c r="P416"/>
  <c r="BI413"/>
  <c r="BH413"/>
  <c r="BG413"/>
  <c r="BF413"/>
  <c r="T413"/>
  <c r="R413"/>
  <c r="P413"/>
  <c r="BI410"/>
  <c r="BH410"/>
  <c r="BG410"/>
  <c r="BF410"/>
  <c r="T410"/>
  <c r="R410"/>
  <c r="P410"/>
  <c r="BI408"/>
  <c r="BH408"/>
  <c r="BG408"/>
  <c r="BF408"/>
  <c r="T408"/>
  <c r="R408"/>
  <c r="P408"/>
  <c r="BI407"/>
  <c r="BH407"/>
  <c r="BG407"/>
  <c r="BF407"/>
  <c r="T407"/>
  <c r="R407"/>
  <c r="P407"/>
  <c r="BI388"/>
  <c r="BH388"/>
  <c r="BG388"/>
  <c r="BF388"/>
  <c r="T388"/>
  <c r="R388"/>
  <c r="P388"/>
  <c r="BI387"/>
  <c r="BH387"/>
  <c r="BG387"/>
  <c r="BF387"/>
  <c r="T387"/>
  <c r="R387"/>
  <c r="P387"/>
  <c r="BI385"/>
  <c r="BH385"/>
  <c r="BG385"/>
  <c r="BF385"/>
  <c r="T385"/>
  <c r="R385"/>
  <c r="P385"/>
  <c r="BI383"/>
  <c r="BH383"/>
  <c r="BG383"/>
  <c r="BF383"/>
  <c r="T383"/>
  <c r="R383"/>
  <c r="P383"/>
  <c r="BI382"/>
  <c r="BH382"/>
  <c r="BG382"/>
  <c r="BF382"/>
  <c r="T382"/>
  <c r="R382"/>
  <c r="P382"/>
  <c r="BI377"/>
  <c r="BH377"/>
  <c r="BG377"/>
  <c r="BF377"/>
  <c r="T377"/>
  <c r="R377"/>
  <c r="P377"/>
  <c r="BI370"/>
  <c r="BH370"/>
  <c r="BG370"/>
  <c r="BF370"/>
  <c r="T370"/>
  <c r="R370"/>
  <c r="P370"/>
  <c r="BI365"/>
  <c r="BH365"/>
  <c r="BG365"/>
  <c r="BF365"/>
  <c r="T365"/>
  <c r="R365"/>
  <c r="P365"/>
  <c r="BI356"/>
  <c r="BH356"/>
  <c r="BG356"/>
  <c r="BF356"/>
  <c r="T356"/>
  <c r="R356"/>
  <c r="P356"/>
  <c r="BI347"/>
  <c r="BH347"/>
  <c r="BG347"/>
  <c r="BF347"/>
  <c r="T347"/>
  <c r="R347"/>
  <c r="P347"/>
  <c r="BI340"/>
  <c r="BH340"/>
  <c r="BG340"/>
  <c r="BF340"/>
  <c r="T340"/>
  <c r="R340"/>
  <c r="P340"/>
  <c r="BI322"/>
  <c r="BH322"/>
  <c r="BG322"/>
  <c r="BF322"/>
  <c r="T322"/>
  <c r="R322"/>
  <c r="P322"/>
  <c r="BI304"/>
  <c r="BH304"/>
  <c r="BG304"/>
  <c r="BF304"/>
  <c r="T304"/>
  <c r="R304"/>
  <c r="P304"/>
  <c r="BI302"/>
  <c r="BH302"/>
  <c r="BG302"/>
  <c r="BF302"/>
  <c r="T302"/>
  <c r="R302"/>
  <c r="P302"/>
  <c r="BI301"/>
  <c r="BH301"/>
  <c r="BG301"/>
  <c r="BF301"/>
  <c r="T301"/>
  <c r="R301"/>
  <c r="P301"/>
  <c r="BI299"/>
  <c r="BH299"/>
  <c r="BG299"/>
  <c r="BF299"/>
  <c r="T299"/>
  <c r="R299"/>
  <c r="P299"/>
  <c r="BI298"/>
  <c r="BH298"/>
  <c r="BG298"/>
  <c r="BF298"/>
  <c r="T298"/>
  <c r="R298"/>
  <c r="P298"/>
  <c r="BI295"/>
  <c r="BH295"/>
  <c r="BG295"/>
  <c r="BF295"/>
  <c r="T295"/>
  <c r="R295"/>
  <c r="P295"/>
  <c r="BI276"/>
  <c r="BH276"/>
  <c r="BG276"/>
  <c r="BF276"/>
  <c r="T276"/>
  <c r="R276"/>
  <c r="P276"/>
  <c r="BI273"/>
  <c r="BH273"/>
  <c r="BG273"/>
  <c r="BF273"/>
  <c r="T273"/>
  <c r="T272"/>
  <c r="R273"/>
  <c r="R272"/>
  <c r="P273"/>
  <c r="P272"/>
  <c r="BI269"/>
  <c r="BH269"/>
  <c r="BG269"/>
  <c r="BF269"/>
  <c r="T269"/>
  <c r="R269"/>
  <c r="P269"/>
  <c r="BI268"/>
  <c r="BH268"/>
  <c r="BG268"/>
  <c r="BF268"/>
  <c r="T268"/>
  <c r="R268"/>
  <c r="P268"/>
  <c r="BI265"/>
  <c r="BH265"/>
  <c r="BG265"/>
  <c r="BF265"/>
  <c r="T265"/>
  <c r="R265"/>
  <c r="P265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7"/>
  <c r="BH257"/>
  <c r="BG257"/>
  <c r="BF257"/>
  <c r="T257"/>
  <c r="T256"/>
  <c r="R257"/>
  <c r="R256"/>
  <c r="P257"/>
  <c r="P256"/>
  <c r="BI254"/>
  <c r="BH254"/>
  <c r="BG254"/>
  <c r="BF254"/>
  <c r="T254"/>
  <c r="T253"/>
  <c r="R254"/>
  <c r="R253"/>
  <c r="P254"/>
  <c r="P253"/>
  <c r="BI252"/>
  <c r="BH252"/>
  <c r="BG252"/>
  <c r="BF252"/>
  <c r="T252"/>
  <c r="R252"/>
  <c r="P252"/>
  <c r="BI248"/>
  <c r="BH248"/>
  <c r="BG248"/>
  <c r="BF248"/>
  <c r="T248"/>
  <c r="R248"/>
  <c r="P248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2"/>
  <c r="BH242"/>
  <c r="BG242"/>
  <c r="BF242"/>
  <c r="T242"/>
  <c r="R242"/>
  <c r="P242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10"/>
  <c r="BH210"/>
  <c r="BG210"/>
  <c r="BF210"/>
  <c r="T210"/>
  <c r="R210"/>
  <c r="P210"/>
  <c r="BI208"/>
  <c r="BH208"/>
  <c r="BG208"/>
  <c r="BF208"/>
  <c r="T208"/>
  <c r="R208"/>
  <c r="P208"/>
  <c r="BI204"/>
  <c r="BH204"/>
  <c r="BG204"/>
  <c r="BF204"/>
  <c r="T204"/>
  <c r="R204"/>
  <c r="P204"/>
  <c r="BI203"/>
  <c r="BH203"/>
  <c r="BG203"/>
  <c r="BF203"/>
  <c r="T203"/>
  <c r="R203"/>
  <c r="P203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5"/>
  <c r="BH185"/>
  <c r="BG185"/>
  <c r="BF185"/>
  <c r="T185"/>
  <c r="R185"/>
  <c r="P185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7"/>
  <c r="BH177"/>
  <c r="BG177"/>
  <c r="BF177"/>
  <c r="T177"/>
  <c r="R177"/>
  <c r="P177"/>
  <c r="BI168"/>
  <c r="BH168"/>
  <c r="BG168"/>
  <c r="BF168"/>
  <c r="T168"/>
  <c r="R168"/>
  <c r="P168"/>
  <c r="BI164"/>
  <c r="BH164"/>
  <c r="BG164"/>
  <c r="BF164"/>
  <c r="T164"/>
  <c r="R164"/>
  <c r="P164"/>
  <c r="BI146"/>
  <c r="BH146"/>
  <c r="BG146"/>
  <c r="BF146"/>
  <c r="T146"/>
  <c r="R146"/>
  <c r="P146"/>
  <c r="BI142"/>
  <c r="BH142"/>
  <c r="BG142"/>
  <c r="BF142"/>
  <c r="T142"/>
  <c r="R142"/>
  <c r="P142"/>
  <c r="BI127"/>
  <c r="BH127"/>
  <c r="BG127"/>
  <c r="BF127"/>
  <c r="T127"/>
  <c r="R127"/>
  <c r="P127"/>
  <c r="BI123"/>
  <c r="BH123"/>
  <c r="BG123"/>
  <c r="BF123"/>
  <c r="T123"/>
  <c r="R123"/>
  <c r="P123"/>
  <c r="BI117"/>
  <c r="BH117"/>
  <c r="BG117"/>
  <c r="BF117"/>
  <c r="T117"/>
  <c r="R117"/>
  <c r="P117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10"/>
  <c r="BH110"/>
  <c r="BG110"/>
  <c r="BF110"/>
  <c r="T110"/>
  <c r="R110"/>
  <c r="P110"/>
  <c r="BI107"/>
  <c r="BH107"/>
  <c r="BG107"/>
  <c r="BF107"/>
  <c r="T107"/>
  <c r="R107"/>
  <c r="P107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1"/>
  <c r="BH101"/>
  <c r="BG101"/>
  <c r="BF101"/>
  <c r="T101"/>
  <c r="R101"/>
  <c r="P101"/>
  <c r="BI99"/>
  <c r="BH99"/>
  <c r="BG99"/>
  <c r="BF99"/>
  <c r="T99"/>
  <c r="R99"/>
  <c r="P99"/>
  <c r="J93"/>
  <c r="F92"/>
  <c r="F90"/>
  <c r="E88"/>
  <c r="J55"/>
  <c r="F54"/>
  <c r="F52"/>
  <c r="E50"/>
  <c r="J21"/>
  <c r="E21"/>
  <c r="J92"/>
  <c r="J20"/>
  <c r="J18"/>
  <c r="E18"/>
  <c r="F93"/>
  <c r="J17"/>
  <c r="J12"/>
  <c r="J90"/>
  <c r="E7"/>
  <c r="E86"/>
  <c i="1" r="L50"/>
  <c r="AM50"/>
  <c r="AM49"/>
  <c r="L49"/>
  <c r="AM47"/>
  <c r="L47"/>
  <c r="L45"/>
  <c r="L44"/>
  <c i="8" r="J92"/>
  <c r="J89"/>
  <c i="7" r="BK223"/>
  <c r="J215"/>
  <c r="J195"/>
  <c r="BK186"/>
  <c r="BK180"/>
  <c r="J168"/>
  <c r="J137"/>
  <c r="BK130"/>
  <c r="J126"/>
  <c i="6" r="J205"/>
  <c r="J199"/>
  <c r="J189"/>
  <c r="BK184"/>
  <c r="J178"/>
  <c r="BK175"/>
  <c r="BK139"/>
  <c r="BK136"/>
  <c r="J133"/>
  <c r="BK130"/>
  <c r="J125"/>
  <c r="BK122"/>
  <c r="BK117"/>
  <c r="J114"/>
  <c r="J109"/>
  <c r="J105"/>
  <c r="J99"/>
  <c r="J94"/>
  <c r="BK88"/>
  <c i="5" r="J404"/>
  <c r="J395"/>
  <c r="BK371"/>
  <c r="J336"/>
  <c r="BK331"/>
  <c r="BK322"/>
  <c r="BK319"/>
  <c r="J301"/>
  <c r="J284"/>
  <c r="BK277"/>
  <c r="BK268"/>
  <c r="J265"/>
  <c r="J261"/>
  <c r="BK256"/>
  <c r="J249"/>
  <c r="BK240"/>
  <c r="BK236"/>
  <c r="J233"/>
  <c r="J224"/>
  <c r="J217"/>
  <c r="J207"/>
  <c r="BK196"/>
  <c r="BK194"/>
  <c r="BK188"/>
  <c r="BK174"/>
  <c r="BK155"/>
  <c r="BK153"/>
  <c r="J148"/>
  <c r="J131"/>
  <c r="J115"/>
  <c r="BK107"/>
  <c i="4" r="BK214"/>
  <c r="J211"/>
  <c r="J206"/>
  <c r="BK197"/>
  <c r="J193"/>
  <c r="BK190"/>
  <c r="BK186"/>
  <c r="BK181"/>
  <c r="J177"/>
  <c r="J170"/>
  <c r="J163"/>
  <c r="J156"/>
  <c r="BK151"/>
  <c r="BK141"/>
  <c r="BK131"/>
  <c r="J126"/>
  <c r="BK121"/>
  <c r="BK112"/>
  <c r="BK104"/>
  <c i="3" r="J222"/>
  <c r="J215"/>
  <c r="J208"/>
  <c r="BK197"/>
  <c r="J194"/>
  <c r="J187"/>
  <c r="BK181"/>
  <c r="J169"/>
  <c r="BK154"/>
  <c r="BK146"/>
  <c r="J133"/>
  <c r="J124"/>
  <c r="BK112"/>
  <c r="J102"/>
  <c r="BK98"/>
  <c i="2" r="BK465"/>
  <c r="BK460"/>
  <c r="J452"/>
  <c r="J446"/>
  <c r="J439"/>
  <c r="J436"/>
  <c i="7" r="J220"/>
  <c r="J208"/>
  <c r="BK191"/>
  <c r="J190"/>
  <c r="BK181"/>
  <c r="BK170"/>
  <c r="BK142"/>
  <c r="J131"/>
  <c r="BK125"/>
  <c r="J122"/>
  <c r="BK118"/>
  <c r="J99"/>
  <c i="6" r="J206"/>
  <c r="BK204"/>
  <c r="BK194"/>
  <c r="BK190"/>
  <c r="BK183"/>
  <c r="J128"/>
  <c r="J122"/>
  <c r="J117"/>
  <c r="BK112"/>
  <c r="J108"/>
  <c r="BK103"/>
  <c r="BK99"/>
  <c r="J96"/>
  <c r="J91"/>
  <c i="5" r="J437"/>
  <c r="J411"/>
  <c r="J409"/>
  <c r="J405"/>
  <c r="BK396"/>
  <c r="J390"/>
  <c r="J372"/>
  <c r="BK355"/>
  <c r="J334"/>
  <c r="J329"/>
  <c r="BK324"/>
  <c r="J317"/>
  <c r="J283"/>
  <c r="J275"/>
  <c r="J268"/>
  <c r="BK262"/>
  <c r="J255"/>
  <c r="J248"/>
  <c r="BK244"/>
  <c r="BK237"/>
  <c r="J232"/>
  <c r="J227"/>
  <c r="BK217"/>
  <c r="BK210"/>
  <c r="J194"/>
  <c r="BK184"/>
  <c r="J175"/>
  <c r="BK158"/>
  <c i="2" r="J435"/>
  <c r="J429"/>
  <c r="BK424"/>
  <c r="J419"/>
  <c r="J413"/>
  <c r="BK387"/>
  <c r="BK377"/>
  <c r="BK347"/>
  <c r="J304"/>
  <c r="J295"/>
  <c r="BK269"/>
  <c r="BK263"/>
  <c r="J260"/>
  <c r="BK257"/>
  <c r="J246"/>
  <c r="BK230"/>
  <c r="J208"/>
  <c r="BK200"/>
  <c r="J194"/>
  <c r="J184"/>
  <c r="BK177"/>
  <c r="BK117"/>
  <c r="J107"/>
  <c r="BK101"/>
  <c i="7" r="J212"/>
  <c r="BK203"/>
  <c r="BK190"/>
  <c r="BK187"/>
  <c r="BK185"/>
  <c r="J170"/>
  <c r="BK153"/>
  <c r="BK140"/>
  <c r="J129"/>
  <c r="J118"/>
  <c r="J109"/>
  <c r="J101"/>
  <c i="6" r="J203"/>
  <c r="BK198"/>
  <c r="BK193"/>
  <c r="J188"/>
  <c i="4" r="BK157"/>
  <c r="J147"/>
  <c r="J139"/>
  <c r="J129"/>
  <c r="J122"/>
  <c r="J114"/>
  <c r="J106"/>
  <c r="J99"/>
  <c i="3" r="J217"/>
  <c r="J205"/>
  <c r="J200"/>
  <c r="BK192"/>
  <c r="BK185"/>
  <c r="J168"/>
  <c r="BK163"/>
  <c r="J154"/>
  <c r="J147"/>
  <c r="BK137"/>
  <c r="J131"/>
  <c r="BK125"/>
  <c r="J113"/>
  <c r="J104"/>
  <c r="BK94"/>
  <c i="2" r="J463"/>
  <c r="J458"/>
  <c r="BK454"/>
  <c r="J449"/>
  <c r="BK439"/>
  <c r="J432"/>
  <c r="BK423"/>
  <c r="J421"/>
  <c r="J408"/>
  <c r="BK382"/>
  <c r="BK340"/>
  <c r="J301"/>
  <c r="BK273"/>
  <c r="J259"/>
  <c r="J244"/>
  <c r="J210"/>
  <c r="J199"/>
  <c r="J193"/>
  <c r="J188"/>
  <c r="J181"/>
  <c r="BK142"/>
  <c r="J117"/>
  <c r="BK112"/>
  <c r="J110"/>
  <c r="J99"/>
  <c i="7" r="BK220"/>
  <c r="BK210"/>
  <c r="J201"/>
  <c r="BK195"/>
  <c r="J175"/>
  <c r="J153"/>
  <c r="BK136"/>
  <c r="BK123"/>
  <c r="BK112"/>
  <c i="6" r="J198"/>
  <c r="J190"/>
  <c r="J185"/>
  <c r="BK180"/>
  <c r="BK178"/>
  <c r="J175"/>
  <c r="BK172"/>
  <c r="J171"/>
  <c r="BK169"/>
  <c r="BK167"/>
  <c r="J166"/>
  <c r="BK164"/>
  <c r="BK163"/>
  <c r="BK160"/>
  <c r="J159"/>
  <c r="BK157"/>
  <c r="J156"/>
  <c r="J155"/>
  <c r="BK152"/>
  <c r="J151"/>
  <c r="BK149"/>
  <c r="BK147"/>
  <c r="J145"/>
  <c r="BK143"/>
  <c r="J142"/>
  <c r="J139"/>
  <c r="J136"/>
  <c r="BK133"/>
  <c r="J130"/>
  <c r="J127"/>
  <c r="BK123"/>
  <c r="BK119"/>
  <c r="BK114"/>
  <c r="BK111"/>
  <c r="BK104"/>
  <c r="J100"/>
  <c r="BK95"/>
  <c r="BK91"/>
  <c i="5" r="BK437"/>
  <c r="BK411"/>
  <c r="J397"/>
  <c r="BK392"/>
  <c r="BK375"/>
  <c r="J355"/>
  <c r="BK336"/>
  <c r="BK329"/>
  <c r="BK327"/>
  <c r="J324"/>
  <c r="BK320"/>
  <c r="BK301"/>
  <c r="BK284"/>
  <c r="J278"/>
  <c r="J274"/>
  <c r="BK266"/>
  <c r="J263"/>
  <c r="J257"/>
  <c r="BK253"/>
  <c r="J250"/>
  <c r="J244"/>
  <c r="J241"/>
  <c r="J236"/>
  <c r="BK234"/>
  <c r="BK227"/>
  <c r="BK222"/>
  <c r="J211"/>
  <c r="J195"/>
  <c r="J188"/>
  <c r="J178"/>
  <c r="J174"/>
  <c r="BK157"/>
  <c r="J151"/>
  <c r="BK136"/>
  <c r="J117"/>
  <c r="BK112"/>
  <c i="4" r="J214"/>
  <c r="BK211"/>
  <c r="BK206"/>
  <c r="J197"/>
  <c r="BK193"/>
  <c r="J190"/>
  <c r="J186"/>
  <c r="BK182"/>
  <c r="J179"/>
  <c r="J172"/>
  <c r="J166"/>
  <c r="BK161"/>
  <c r="BK156"/>
  <c r="BK149"/>
  <c r="J143"/>
  <c r="BK134"/>
  <c r="J130"/>
  <c r="J121"/>
  <c r="BK114"/>
  <c r="J107"/>
  <c i="3" r="BK215"/>
  <c r="J211"/>
  <c r="BK206"/>
  <c r="BK201"/>
  <c r="BK195"/>
  <c r="J181"/>
  <c r="J171"/>
  <c r="J165"/>
  <c r="BK151"/>
  <c r="BK147"/>
  <c r="J137"/>
  <c r="BK131"/>
  <c r="BK121"/>
  <c r="J112"/>
  <c r="BK108"/>
  <c r="J100"/>
  <c i="2" r="J454"/>
  <c r="BK448"/>
  <c r="J441"/>
  <c r="J437"/>
  <c r="BK429"/>
  <c r="J426"/>
  <c r="BK419"/>
  <c r="J407"/>
  <c r="J387"/>
  <c r="J377"/>
  <c r="J347"/>
  <c r="J302"/>
  <c r="BK276"/>
  <c r="J263"/>
  <c r="BK260"/>
  <c r="J252"/>
  <c r="BK244"/>
  <c r="BK204"/>
  <c r="J200"/>
  <c r="J190"/>
  <c r="BK187"/>
  <c r="BK180"/>
  <c r="BK164"/>
  <c r="BK123"/>
  <c r="BK107"/>
  <c r="J101"/>
  <c i="8" r="BK89"/>
  <c r="BK86"/>
  <c i="7" r="J221"/>
  <c r="BK198"/>
  <c r="J191"/>
  <c r="BK182"/>
  <c r="J178"/>
  <c r="J144"/>
  <c r="BK132"/>
  <c r="BK129"/>
  <c r="J125"/>
  <c i="6" r="J204"/>
  <c r="J196"/>
  <c r="BK188"/>
  <c r="J183"/>
  <c r="J177"/>
  <c r="J174"/>
  <c r="BK138"/>
  <c r="BK135"/>
  <c r="BK132"/>
  <c r="BK129"/>
  <c r="BK124"/>
  <c r="J119"/>
  <c r="BK116"/>
  <c r="J113"/>
  <c r="J110"/>
  <c r="J106"/>
  <c r="BK100"/>
  <c r="J95"/>
  <c r="J90"/>
  <c i="5" r="BK405"/>
  <c r="BK390"/>
  <c r="J375"/>
  <c r="BK353"/>
  <c r="J332"/>
  <c r="J327"/>
  <c r="J321"/>
  <c r="J303"/>
  <c r="BK286"/>
  <c r="BK281"/>
  <c r="BK273"/>
  <c r="J266"/>
  <c r="J262"/>
  <c r="BK258"/>
  <c r="J253"/>
  <c r="BK250"/>
  <c r="BK242"/>
  <c r="J237"/>
  <c r="BK231"/>
  <c r="J226"/>
  <c r="J221"/>
  <c r="J215"/>
  <c r="BK202"/>
  <c r="BK195"/>
  <c r="J190"/>
  <c r="J162"/>
  <c r="BK154"/>
  <c r="BK151"/>
  <c r="J136"/>
  <c r="BK117"/>
  <c r="J112"/>
  <c i="4" r="BK215"/>
  <c r="J212"/>
  <c r="J207"/>
  <c r="J198"/>
  <c r="BK196"/>
  <c r="BK192"/>
  <c r="BK188"/>
  <c r="BK184"/>
  <c r="J180"/>
  <c r="BK175"/>
  <c r="J168"/>
  <c r="J164"/>
  <c r="J159"/>
  <c r="J152"/>
  <c r="J144"/>
  <c r="J134"/>
  <c r="BK127"/>
  <c r="J123"/>
  <c r="J115"/>
  <c r="J108"/>
  <c r="BK99"/>
  <c i="3" r="J216"/>
  <c r="BK211"/>
  <c r="BK205"/>
  <c r="J195"/>
  <c r="J191"/>
  <c r="BK183"/>
  <c r="BK171"/>
  <c r="J159"/>
  <c r="J150"/>
  <c r="BK135"/>
  <c r="BK129"/>
  <c r="J126"/>
  <c r="J114"/>
  <c r="J109"/>
  <c r="BK100"/>
  <c i="2" r="J467"/>
  <c r="J461"/>
  <c r="J457"/>
  <c r="BK449"/>
  <c r="J440"/>
  <c r="BK436"/>
  <c i="7" r="J222"/>
  <c r="BK212"/>
  <c r="BK201"/>
  <c r="BK188"/>
  <c r="BK183"/>
  <c r="J179"/>
  <c r="J166"/>
  <c r="J136"/>
  <c r="J130"/>
  <c r="J120"/>
  <c r="J105"/>
  <c r="BK98"/>
  <c i="6" r="BK205"/>
  <c r="BK199"/>
  <c r="BK189"/>
  <c r="BK182"/>
  <c r="J126"/>
  <c r="J121"/>
  <c r="BK115"/>
  <c r="BK109"/>
  <c r="BK105"/>
  <c r="J102"/>
  <c r="BK98"/>
  <c r="BK93"/>
  <c r="BK89"/>
  <c i="5" r="BK434"/>
  <c r="J410"/>
  <c r="BK408"/>
  <c r="BK404"/>
  <c r="J392"/>
  <c r="J387"/>
  <c r="J371"/>
  <c r="BK350"/>
  <c r="J331"/>
  <c r="J326"/>
  <c r="BK321"/>
  <c r="BK313"/>
  <c r="J282"/>
  <c r="J273"/>
  <c r="BK265"/>
  <c r="BK260"/>
  <c r="BK257"/>
  <c r="J252"/>
  <c r="BK245"/>
  <c r="BK241"/>
  <c r="BK233"/>
  <c r="J229"/>
  <c r="BK219"/>
  <c r="BK211"/>
  <c r="J196"/>
  <c r="BK190"/>
  <c r="BK176"/>
  <c r="J160"/>
  <c r="J157"/>
  <c i="2" r="BK432"/>
  <c r="BK426"/>
  <c r="BK422"/>
  <c r="J416"/>
  <c r="BK388"/>
  <c r="J383"/>
  <c r="BK356"/>
  <c r="J322"/>
  <c r="BK298"/>
  <c r="BK265"/>
  <c r="BK261"/>
  <c r="J254"/>
  <c r="BK245"/>
  <c r="J232"/>
  <c r="BK210"/>
  <c r="J201"/>
  <c r="J195"/>
  <c r="BK185"/>
  <c r="BK181"/>
  <c r="J164"/>
  <c r="J112"/>
  <c r="J106"/>
  <c i="7" r="BK218"/>
  <c r="BK200"/>
  <c r="J196"/>
  <c r="J188"/>
  <c r="J186"/>
  <c r="J180"/>
  <c r="BK166"/>
  <c r="BK144"/>
  <c r="J132"/>
  <c r="J119"/>
  <c r="J112"/>
  <c r="BK105"/>
  <c r="J98"/>
  <c i="6" r="BK200"/>
  <c r="BK196"/>
  <c r="BK191"/>
  <c r="J181"/>
  <c i="4" r="J149"/>
  <c r="BK143"/>
  <c r="J132"/>
  <c r="J127"/>
  <c r="J125"/>
  <c r="BK118"/>
  <c r="BK110"/>
  <c r="BK102"/>
  <c i="3" r="J214"/>
  <c r="BK202"/>
  <c r="J197"/>
  <c r="BK191"/>
  <c r="J183"/>
  <c r="BK169"/>
  <c r="BK165"/>
  <c r="J155"/>
  <c r="BK148"/>
  <c r="BK144"/>
  <c r="BK133"/>
  <c r="J129"/>
  <c r="J121"/>
  <c r="J108"/>
  <c r="BK101"/>
  <c i="2" r="BK467"/>
  <c r="BK461"/>
  <c r="BK459"/>
  <c r="BK455"/>
  <c r="J448"/>
  <c r="BK437"/>
  <c r="BK431"/>
  <c r="J422"/>
  <c r="BK410"/>
  <c r="BK407"/>
  <c r="J356"/>
  <c r="BK302"/>
  <c r="BK295"/>
  <c r="J265"/>
  <c r="J245"/>
  <c r="BK242"/>
  <c r="BK208"/>
  <c r="BK195"/>
  <c r="BK190"/>
  <c r="J185"/>
  <c r="J146"/>
  <c r="J127"/>
  <c r="BK113"/>
  <c r="BK106"/>
  <c i="7" r="J225"/>
  <c r="BK215"/>
  <c r="J203"/>
  <c r="BK196"/>
  <c r="J189"/>
  <c r="BK156"/>
  <c r="BK145"/>
  <c r="BK134"/>
  <c r="BK120"/>
  <c i="6" r="J200"/>
  <c r="J194"/>
  <c r="J187"/>
  <c r="J184"/>
  <c r="J180"/>
  <c r="J176"/>
  <c r="BK173"/>
  <c r="BK171"/>
  <c r="J170"/>
  <c r="BK168"/>
  <c r="J167"/>
  <c r="BK165"/>
  <c r="J164"/>
  <c r="BK162"/>
  <c r="J160"/>
  <c r="BK158"/>
  <c r="J157"/>
  <c r="BK155"/>
  <c r="J153"/>
  <c r="BK151"/>
  <c r="J150"/>
  <c r="BK148"/>
  <c r="J147"/>
  <c r="BK144"/>
  <c r="J143"/>
  <c r="BK141"/>
  <c r="J141"/>
  <c r="BK137"/>
  <c r="BK134"/>
  <c r="BK131"/>
  <c r="BK128"/>
  <c r="BK125"/>
  <c r="BK120"/>
  <c r="J116"/>
  <c r="J112"/>
  <c r="BK106"/>
  <c r="J101"/>
  <c r="J97"/>
  <c r="J93"/>
  <c r="J89"/>
  <c i="5" r="J412"/>
  <c r="J406"/>
  <c r="J396"/>
  <c r="BK391"/>
  <c r="BK373"/>
  <c r="J353"/>
  <c r="BK334"/>
  <c r="J330"/>
  <c r="BK326"/>
  <c r="BK323"/>
  <c r="J319"/>
  <c r="J300"/>
  <c r="BK282"/>
  <c r="J277"/>
  <c r="J271"/>
  <c r="BK264"/>
  <c r="BK259"/>
  <c r="J256"/>
  <c r="BK252"/>
  <c r="BK249"/>
  <c r="J245"/>
  <c r="J242"/>
  <c r="BK239"/>
  <c r="BK232"/>
  <c r="BK226"/>
  <c r="BK215"/>
  <c r="BK198"/>
  <c r="BK191"/>
  <c r="BK182"/>
  <c r="BK175"/>
  <c r="J159"/>
  <c r="J153"/>
  <c r="BK148"/>
  <c r="BK131"/>
  <c r="BK115"/>
  <c r="J107"/>
  <c i="4" r="BK212"/>
  <c r="BK207"/>
  <c r="BK198"/>
  <c r="J196"/>
  <c r="J192"/>
  <c r="J188"/>
  <c r="J184"/>
  <c r="BK180"/>
  <c r="J175"/>
  <c r="BK168"/>
  <c r="BK163"/>
  <c r="J157"/>
  <c r="J151"/>
  <c r="BK144"/>
  <c r="BK139"/>
  <c r="J131"/>
  <c r="BK129"/>
  <c r="J116"/>
  <c r="BK108"/>
  <c r="J104"/>
  <c i="3" r="BK214"/>
  <c r="BK210"/>
  <c r="BK203"/>
  <c r="BK187"/>
  <c r="BK175"/>
  <c r="BK166"/>
  <c r="BK159"/>
  <c r="J148"/>
  <c r="BK140"/>
  <c r="BK132"/>
  <c r="BK124"/>
  <c r="BK114"/>
  <c r="J110"/>
  <c r="J107"/>
  <c r="BK102"/>
  <c i="2" r="J455"/>
  <c r="J445"/>
  <c r="J438"/>
  <c r="J431"/>
  <c r="J427"/>
  <c r="J424"/>
  <c r="J418"/>
  <c r="J410"/>
  <c r="BK383"/>
  <c r="J370"/>
  <c r="BK322"/>
  <c r="BK299"/>
  <c r="J273"/>
  <c r="J261"/>
  <c r="BK254"/>
  <c r="BK246"/>
  <c r="J230"/>
  <c r="BK201"/>
  <c r="BK194"/>
  <c r="BK189"/>
  <c r="BK184"/>
  <c r="J177"/>
  <c r="BK146"/>
  <c r="J113"/>
  <c r="BK105"/>
  <c r="BK99"/>
  <c i="8" r="BK92"/>
  <c r="J86"/>
  <c i="7" r="BK222"/>
  <c r="BK208"/>
  <c r="J183"/>
  <c r="BK179"/>
  <c r="J146"/>
  <c r="J142"/>
  <c r="BK131"/>
  <c r="J128"/>
  <c r="BK103"/>
  <c i="6" r="BK203"/>
  <c r="J193"/>
  <c r="BK186"/>
  <c r="BK179"/>
  <c r="BK176"/>
  <c r="J173"/>
  <c r="J137"/>
  <c r="J134"/>
  <c r="J131"/>
  <c r="BK127"/>
  <c r="J123"/>
  <c r="BK118"/>
  <c r="J115"/>
  <c r="J111"/>
  <c r="J107"/>
  <c r="J103"/>
  <c r="BK96"/>
  <c r="BK92"/>
  <c i="5" r="BK406"/>
  <c r="BK397"/>
  <c r="BK387"/>
  <c r="BK369"/>
  <c r="BK335"/>
  <c r="BK328"/>
  <c r="J323"/>
  <c r="BK317"/>
  <c r="BK300"/>
  <c r="BK283"/>
  <c r="BK274"/>
  <c r="BK271"/>
  <c r="BK263"/>
  <c r="J260"/>
  <c r="BK255"/>
  <c r="BK251"/>
  <c r="BK247"/>
  <c r="J239"/>
  <c r="J234"/>
  <c r="BK229"/>
  <c r="J222"/>
  <c r="J219"/>
  <c r="J210"/>
  <c r="J198"/>
  <c r="J192"/>
  <c r="BK178"/>
  <c r="J158"/>
  <c r="J154"/>
  <c r="J150"/>
  <c r="BK132"/>
  <c r="J116"/>
  <c r="BK108"/>
  <c i="4" r="J215"/>
  <c r="J213"/>
  <c r="J209"/>
  <c r="J203"/>
  <c r="BK194"/>
  <c r="J189"/>
  <c r="BK185"/>
  <c r="J182"/>
  <c r="BK179"/>
  <c r="BK172"/>
  <c r="BK166"/>
  <c r="J161"/>
  <c r="BK154"/>
  <c r="BK146"/>
  <c r="BK137"/>
  <c r="BK130"/>
  <c r="BK125"/>
  <c r="BK116"/>
  <c r="J110"/>
  <c r="J102"/>
  <c i="3" r="BK217"/>
  <c r="BK213"/>
  <c r="J210"/>
  <c r="J203"/>
  <c r="J192"/>
  <c r="J185"/>
  <c r="J175"/>
  <c r="BK161"/>
  <c r="BK155"/>
  <c r="J144"/>
  <c r="J127"/>
  <c r="J125"/>
  <c r="BK110"/>
  <c r="J101"/>
  <c r="J94"/>
  <c i="2" r="BK463"/>
  <c r="J459"/>
  <c r="J450"/>
  <c r="BK441"/>
  <c r="BK438"/>
  <c i="7" r="J223"/>
  <c r="J218"/>
  <c r="J205"/>
  <c r="J185"/>
  <c r="J182"/>
  <c r="BK175"/>
  <c r="J156"/>
  <c r="J134"/>
  <c r="BK126"/>
  <c r="J123"/>
  <c r="BK119"/>
  <c r="BK101"/>
  <c i="6" r="BK206"/>
  <c r="BK201"/>
  <c r="BK192"/>
  <c r="BK187"/>
  <c r="BK181"/>
  <c r="J124"/>
  <c r="J120"/>
  <c r="BK110"/>
  <c r="BK107"/>
  <c r="J104"/>
  <c r="BK101"/>
  <c r="BK97"/>
  <c r="J92"/>
  <c r="J88"/>
  <c i="5" r="BK412"/>
  <c r="BK409"/>
  <c r="J408"/>
  <c r="J402"/>
  <c r="J391"/>
  <c r="J373"/>
  <c r="J369"/>
  <c r="J335"/>
  <c r="BK330"/>
  <c r="J325"/>
  <c r="J320"/>
  <c r="BK303"/>
  <c r="BK278"/>
  <c r="J269"/>
  <c r="J264"/>
  <c r="J259"/>
  <c r="J254"/>
  <c r="J247"/>
  <c r="BK243"/>
  <c r="BK235"/>
  <c r="J231"/>
  <c r="BK221"/>
  <c r="J213"/>
  <c r="J202"/>
  <c r="J191"/>
  <c r="J182"/>
  <c r="BK162"/>
  <c r="BK159"/>
  <c i="2" r="BK433"/>
  <c r="J428"/>
  <c r="J423"/>
  <c r="BK418"/>
  <c r="BK408"/>
  <c r="J385"/>
  <c r="J365"/>
  <c r="J340"/>
  <c r="BK301"/>
  <c r="J276"/>
  <c r="J268"/>
  <c r="J262"/>
  <c r="BK259"/>
  <c r="BK252"/>
  <c r="J242"/>
  <c r="BK228"/>
  <c r="J204"/>
  <c r="BK197"/>
  <c r="J187"/>
  <c r="J180"/>
  <c r="BK127"/>
  <c r="BK110"/>
  <c r="BK104"/>
  <c i="7" r="BK225"/>
  <c r="J210"/>
  <c r="J198"/>
  <c r="BK189"/>
  <c r="J187"/>
  <c r="J181"/>
  <c r="BK168"/>
  <c r="J145"/>
  <c r="BK137"/>
  <c r="BK122"/>
  <c r="BK113"/>
  <c r="J103"/>
  <c r="BK99"/>
  <c i="6" r="J201"/>
  <c r="J197"/>
  <c r="J192"/>
  <c r="BK185"/>
  <c i="4" r="BK152"/>
  <c r="J146"/>
  <c r="J137"/>
  <c r="BK126"/>
  <c r="BK123"/>
  <c r="BK115"/>
  <c r="BK107"/>
  <c i="3" r="BK222"/>
  <c r="J206"/>
  <c r="J201"/>
  <c r="BK194"/>
  <c r="BK189"/>
  <c r="BK177"/>
  <c r="J166"/>
  <c r="J161"/>
  <c r="J151"/>
  <c r="J140"/>
  <c r="J132"/>
  <c r="BK126"/>
  <c r="BK115"/>
  <c r="BK107"/>
  <c r="J98"/>
  <c i="2" r="J465"/>
  <c r="J460"/>
  <c r="BK457"/>
  <c r="BK452"/>
  <c r="BK445"/>
  <c r="J433"/>
  <c r="BK427"/>
  <c r="BK416"/>
  <c r="BK385"/>
  <c r="BK370"/>
  <c r="J299"/>
  <c r="BK268"/>
  <c r="BK248"/>
  <c r="J228"/>
  <c r="BK203"/>
  <c r="J197"/>
  <c r="J189"/>
  <c r="BK182"/>
  <c r="BK168"/>
  <c r="J123"/>
  <c r="BK111"/>
  <c r="J105"/>
  <c i="7" r="BK221"/>
  <c r="BK205"/>
  <c r="J200"/>
  <c r="BK178"/>
  <c r="BK146"/>
  <c r="J140"/>
  <c r="BK128"/>
  <c r="J113"/>
  <c r="BK109"/>
  <c i="6" r="BK197"/>
  <c r="J191"/>
  <c r="J186"/>
  <c r="J182"/>
  <c r="J179"/>
  <c r="BK177"/>
  <c r="BK174"/>
  <c r="J172"/>
  <c r="BK170"/>
  <c r="J169"/>
  <c r="J168"/>
  <c r="BK166"/>
  <c r="J165"/>
  <c r="J163"/>
  <c r="J162"/>
  <c r="BK159"/>
  <c r="J158"/>
  <c r="BK156"/>
  <c r="BK153"/>
  <c r="J152"/>
  <c r="BK150"/>
  <c r="J149"/>
  <c r="J148"/>
  <c r="BK145"/>
  <c r="J144"/>
  <c r="BK142"/>
  <c r="J138"/>
  <c r="J135"/>
  <c r="J132"/>
  <c r="J129"/>
  <c r="BK126"/>
  <c r="BK121"/>
  <c r="J118"/>
  <c r="BK113"/>
  <c r="BK108"/>
  <c r="BK102"/>
  <c r="J98"/>
  <c r="BK94"/>
  <c r="BK90"/>
  <c i="5" r="J434"/>
  <c r="BK410"/>
  <c r="BK402"/>
  <c r="BK395"/>
  <c r="BK372"/>
  <c r="J350"/>
  <c r="BK332"/>
  <c r="J328"/>
  <c r="BK325"/>
  <c r="J322"/>
  <c r="J313"/>
  <c r="J286"/>
  <c r="J281"/>
  <c r="BK275"/>
  <c r="BK269"/>
  <c r="BK261"/>
  <c r="J258"/>
  <c r="BK254"/>
  <c r="J251"/>
  <c r="BK248"/>
  <c r="J243"/>
  <c r="J240"/>
  <c r="J235"/>
  <c r="BK224"/>
  <c r="BK213"/>
  <c r="BK207"/>
  <c r="BK192"/>
  <c r="J184"/>
  <c r="J176"/>
  <c r="BK160"/>
  <c r="J155"/>
  <c r="BK150"/>
  <c r="J132"/>
  <c r="BK116"/>
  <c r="J108"/>
  <c i="4" r="BK213"/>
  <c r="BK209"/>
  <c r="BK203"/>
  <c r="J194"/>
  <c r="BK189"/>
  <c r="J185"/>
  <c r="J181"/>
  <c r="BK177"/>
  <c r="BK170"/>
  <c r="BK164"/>
  <c r="BK159"/>
  <c r="J154"/>
  <c r="BK147"/>
  <c r="J141"/>
  <c r="BK132"/>
  <c r="BK122"/>
  <c r="J118"/>
  <c r="J112"/>
  <c r="BK106"/>
  <c i="3" r="BK216"/>
  <c r="J213"/>
  <c r="BK208"/>
  <c r="J202"/>
  <c r="BK200"/>
  <c r="J189"/>
  <c r="J177"/>
  <c r="BK168"/>
  <c r="J163"/>
  <c r="BK150"/>
  <c r="J146"/>
  <c r="J135"/>
  <c r="BK127"/>
  <c r="J115"/>
  <c r="BK113"/>
  <c r="BK109"/>
  <c r="BK104"/>
  <c i="2" r="BK458"/>
  <c r="BK450"/>
  <c r="BK446"/>
  <c r="BK440"/>
  <c r="BK435"/>
  <c r="BK428"/>
  <c r="BK421"/>
  <c r="BK413"/>
  <c r="J388"/>
  <c r="J382"/>
  <c r="BK365"/>
  <c r="BK304"/>
  <c r="J298"/>
  <c r="J269"/>
  <c r="BK262"/>
  <c r="J257"/>
  <c r="J248"/>
  <c r="BK232"/>
  <c r="J203"/>
  <c r="BK199"/>
  <c r="BK193"/>
  <c r="BK188"/>
  <c r="J182"/>
  <c r="J168"/>
  <c r="J142"/>
  <c r="J111"/>
  <c r="J104"/>
  <c i="1" r="AS54"/>
  <c i="8" l="1" r="P84"/>
  <c r="P83"/>
  <c i="1" r="AU61"/>
  <c i="2" r="P98"/>
  <c r="T98"/>
  <c r="P109"/>
  <c r="BK183"/>
  <c r="J183"/>
  <c r="J64"/>
  <c r="T183"/>
  <c r="P241"/>
  <c r="T258"/>
  <c r="BK275"/>
  <c r="J275"/>
  <c r="J71"/>
  <c r="R275"/>
  <c r="P303"/>
  <c r="BK409"/>
  <c r="J409"/>
  <c r="J73"/>
  <c r="R409"/>
  <c r="T434"/>
  <c r="P451"/>
  <c r="T451"/>
  <c r="T456"/>
  <c i="3" r="P99"/>
  <c r="T99"/>
  <c r="R106"/>
  <c r="BK123"/>
  <c r="P128"/>
  <c r="BK160"/>
  <c r="J160"/>
  <c r="J69"/>
  <c r="T160"/>
  <c r="T196"/>
  <c r="R209"/>
  <c r="R212"/>
  <c i="4" r="P101"/>
  <c r="P98"/>
  <c r="T101"/>
  <c r="P120"/>
  <c r="T120"/>
  <c r="P128"/>
  <c r="T128"/>
  <c r="R136"/>
  <c r="BK142"/>
  <c r="J142"/>
  <c r="J67"/>
  <c r="P142"/>
  <c r="T142"/>
  <c r="P150"/>
  <c r="T150"/>
  <c r="R155"/>
  <c r="T155"/>
  <c r="R158"/>
  <c r="BK165"/>
  <c r="J165"/>
  <c r="J71"/>
  <c r="R165"/>
  <c r="T165"/>
  <c r="P169"/>
  <c r="T169"/>
  <c r="P183"/>
  <c r="T183"/>
  <c r="P191"/>
  <c r="T191"/>
  <c r="R195"/>
  <c r="BK202"/>
  <c r="J202"/>
  <c r="J76"/>
  <c r="P202"/>
  <c r="T202"/>
  <c r="P208"/>
  <c r="T208"/>
  <c i="5" r="P106"/>
  <c r="T106"/>
  <c r="R114"/>
  <c r="T161"/>
  <c r="R193"/>
  <c r="BK209"/>
  <c r="J209"/>
  <c r="J67"/>
  <c r="R209"/>
  <c r="P225"/>
  <c r="BK230"/>
  <c r="J230"/>
  <c r="J69"/>
  <c r="R230"/>
  <c r="BK246"/>
  <c r="J246"/>
  <c r="J71"/>
  <c r="R246"/>
  <c r="P267"/>
  <c r="BK270"/>
  <c r="J270"/>
  <c r="J73"/>
  <c r="P270"/>
  <c r="T270"/>
  <c r="P280"/>
  <c r="T280"/>
  <c r="P285"/>
  <c r="R285"/>
  <c r="BK302"/>
  <c r="J302"/>
  <c r="J76"/>
  <c r="T302"/>
  <c r="R318"/>
  <c r="P333"/>
  <c r="BK374"/>
  <c r="J374"/>
  <c r="J79"/>
  <c r="R374"/>
  <c r="P394"/>
  <c r="T394"/>
  <c r="T407"/>
  <c i="6" r="R87"/>
  <c r="R140"/>
  <c r="P146"/>
  <c r="BK154"/>
  <c r="J154"/>
  <c r="J63"/>
  <c r="P154"/>
  <c r="T154"/>
  <c r="R161"/>
  <c r="P195"/>
  <c r="R202"/>
  <c i="7" r="R199"/>
  <c i="2" r="BK98"/>
  <c r="J98"/>
  <c r="J61"/>
  <c r="R98"/>
  <c r="R109"/>
  <c r="BK179"/>
  <c r="J179"/>
  <c r="J63"/>
  <c r="R179"/>
  <c r="P183"/>
  <c r="BK241"/>
  <c r="J241"/>
  <c r="J65"/>
  <c r="R241"/>
  <c r="P258"/>
  <c r="P275"/>
  <c r="T275"/>
  <c r="R303"/>
  <c r="P409"/>
  <c r="BK434"/>
  <c r="J434"/>
  <c r="J74"/>
  <c r="R434"/>
  <c r="BK456"/>
  <c r="J456"/>
  <c r="J76"/>
  <c r="P456"/>
  <c i="3" r="BK99"/>
  <c r="J99"/>
  <c r="J63"/>
  <c r="BK106"/>
  <c r="J106"/>
  <c r="J64"/>
  <c r="P106"/>
  <c r="BK128"/>
  <c r="J128"/>
  <c r="J68"/>
  <c r="T128"/>
  <c r="P160"/>
  <c r="BK196"/>
  <c r="J196"/>
  <c r="J70"/>
  <c r="R196"/>
  <c r="P209"/>
  <c r="T209"/>
  <c r="P212"/>
  <c i="6" r="T87"/>
  <c r="BK146"/>
  <c r="J146"/>
  <c r="J62"/>
  <c r="T146"/>
  <c r="R154"/>
  <c r="P161"/>
  <c r="T195"/>
  <c r="P202"/>
  <c i="7" r="T219"/>
  <c i="5" r="BK106"/>
  <c r="J106"/>
  <c r="J61"/>
  <c r="R106"/>
  <c r="P114"/>
  <c r="BK161"/>
  <c r="J161"/>
  <c r="J63"/>
  <c r="R161"/>
  <c r="P193"/>
  <c r="P209"/>
  <c r="BK225"/>
  <c r="J225"/>
  <c r="J68"/>
  <c r="R225"/>
  <c r="T230"/>
  <c r="P238"/>
  <c r="R238"/>
  <c r="T246"/>
  <c r="P302"/>
  <c r="BK318"/>
  <c r="J318"/>
  <c r="J77"/>
  <c r="BK333"/>
  <c r="J333"/>
  <c r="J78"/>
  <c r="R333"/>
  <c r="P374"/>
  <c r="BK394"/>
  <c r="J394"/>
  <c r="J80"/>
  <c r="BK407"/>
  <c r="J407"/>
  <c r="J81"/>
  <c r="R407"/>
  <c i="6" r="P87"/>
  <c r="P86"/>
  <c i="1" r="AU59"/>
  <c i="6" r="P140"/>
  <c r="R146"/>
  <c r="T161"/>
  <c r="R195"/>
  <c r="T202"/>
  <c i="7" r="P97"/>
  <c r="T97"/>
  <c r="P127"/>
  <c r="R127"/>
  <c r="P143"/>
  <c r="T143"/>
  <c r="R174"/>
  <c r="BK184"/>
  <c r="J184"/>
  <c r="J68"/>
  <c r="R184"/>
  <c r="P199"/>
  <c i="2" r="BK109"/>
  <c r="J109"/>
  <c r="J62"/>
  <c r="T109"/>
  <c r="P179"/>
  <c r="T179"/>
  <c r="R183"/>
  <c r="T241"/>
  <c r="BK258"/>
  <c r="J258"/>
  <c r="J69"/>
  <c r="R258"/>
  <c r="BK303"/>
  <c r="J303"/>
  <c r="J72"/>
  <c r="T303"/>
  <c r="T409"/>
  <c r="P434"/>
  <c r="BK451"/>
  <c r="J451"/>
  <c r="J75"/>
  <c r="R451"/>
  <c r="R456"/>
  <c i="3" r="R99"/>
  <c r="R96"/>
  <c r="T106"/>
  <c r="P123"/>
  <c r="R123"/>
  <c r="T123"/>
  <c r="R128"/>
  <c r="R160"/>
  <c r="P196"/>
  <c r="BK209"/>
  <c r="J209"/>
  <c r="J71"/>
  <c r="BK212"/>
  <c r="J212"/>
  <c r="J72"/>
  <c r="T212"/>
  <c i="4" r="BK101"/>
  <c r="J101"/>
  <c r="J61"/>
  <c r="R101"/>
  <c r="BK120"/>
  <c r="J120"/>
  <c r="J62"/>
  <c r="R120"/>
  <c r="BK128"/>
  <c r="J128"/>
  <c r="J63"/>
  <c r="R128"/>
  <c r="BK136"/>
  <c r="J136"/>
  <c r="J66"/>
  <c r="P136"/>
  <c r="T136"/>
  <c r="R142"/>
  <c r="BK150"/>
  <c r="J150"/>
  <c r="J68"/>
  <c r="R150"/>
  <c r="BK155"/>
  <c r="J155"/>
  <c r="J69"/>
  <c r="P155"/>
  <c r="BK158"/>
  <c r="J158"/>
  <c r="J70"/>
  <c r="P158"/>
  <c r="T158"/>
  <c r="P165"/>
  <c r="BK169"/>
  <c r="J169"/>
  <c r="J72"/>
  <c r="R169"/>
  <c r="BK183"/>
  <c r="J183"/>
  <c r="J73"/>
  <c r="R183"/>
  <c r="BK191"/>
  <c r="J191"/>
  <c r="J74"/>
  <c r="R191"/>
  <c r="BK195"/>
  <c r="J195"/>
  <c r="J75"/>
  <c r="P195"/>
  <c r="T195"/>
  <c r="R202"/>
  <c r="BK208"/>
  <c r="J208"/>
  <c r="J77"/>
  <c r="R208"/>
  <c i="5" r="BK114"/>
  <c r="J114"/>
  <c r="J62"/>
  <c r="T114"/>
  <c r="P161"/>
  <c r="BK193"/>
  <c r="J193"/>
  <c r="J64"/>
  <c r="T193"/>
  <c r="T209"/>
  <c r="T225"/>
  <c r="P230"/>
  <c r="BK238"/>
  <c r="J238"/>
  <c r="J70"/>
  <c r="T238"/>
  <c r="P246"/>
  <c r="BK267"/>
  <c r="J267"/>
  <c r="J72"/>
  <c r="R267"/>
  <c r="T267"/>
  <c r="R270"/>
  <c r="BK280"/>
  <c r="J280"/>
  <c r="J74"/>
  <c r="R280"/>
  <c r="BK285"/>
  <c r="J285"/>
  <c r="J75"/>
  <c r="T285"/>
  <c r="R302"/>
  <c r="P318"/>
  <c r="T318"/>
  <c r="T333"/>
  <c r="T374"/>
  <c r="R394"/>
  <c r="P407"/>
  <c i="6" r="BK87"/>
  <c r="J87"/>
  <c r="J60"/>
  <c r="BK140"/>
  <c r="J140"/>
  <c r="J61"/>
  <c r="T140"/>
  <c r="BK161"/>
  <c r="J161"/>
  <c r="J64"/>
  <c r="BK195"/>
  <c r="J195"/>
  <c r="J65"/>
  <c r="BK202"/>
  <c r="J202"/>
  <c r="J66"/>
  <c i="7" r="BK97"/>
  <c r="J97"/>
  <c r="J61"/>
  <c r="R97"/>
  <c r="BK127"/>
  <c r="J127"/>
  <c r="J62"/>
  <c r="T127"/>
  <c r="BK143"/>
  <c r="J143"/>
  <c r="J65"/>
  <c r="R143"/>
  <c r="BK174"/>
  <c r="J174"/>
  <c r="J67"/>
  <c r="P174"/>
  <c r="T174"/>
  <c r="P184"/>
  <c r="T184"/>
  <c r="BK199"/>
  <c r="J199"/>
  <c r="J70"/>
  <c r="T199"/>
  <c r="BK207"/>
  <c r="J207"/>
  <c r="J71"/>
  <c r="P207"/>
  <c r="R207"/>
  <c r="T207"/>
  <c r="BK214"/>
  <c r="J214"/>
  <c r="J73"/>
  <c r="P214"/>
  <c r="R214"/>
  <c r="T214"/>
  <c r="T213"/>
  <c r="BK219"/>
  <c r="J219"/>
  <c r="J74"/>
  <c r="P219"/>
  <c r="R219"/>
  <c i="2" r="J52"/>
  <c r="F55"/>
  <c r="BE104"/>
  <c r="BE110"/>
  <c r="BE117"/>
  <c r="BE142"/>
  <c r="BE185"/>
  <c r="BE188"/>
  <c r="BE190"/>
  <c r="BE197"/>
  <c r="BE200"/>
  <c r="BE203"/>
  <c r="BE230"/>
  <c r="BE242"/>
  <c r="BE245"/>
  <c r="BE252"/>
  <c r="BE254"/>
  <c r="BE261"/>
  <c r="BE265"/>
  <c r="BE269"/>
  <c r="BE273"/>
  <c r="BE295"/>
  <c r="BE302"/>
  <c r="BE304"/>
  <c r="BE356"/>
  <c r="BE370"/>
  <c r="BE382"/>
  <c r="BE408"/>
  <c r="BE418"/>
  <c r="BE424"/>
  <c r="BE428"/>
  <c r="BE432"/>
  <c r="BE433"/>
  <c r="BE439"/>
  <c r="BE445"/>
  <c r="BE449"/>
  <c r="BE450"/>
  <c r="BE452"/>
  <c r="BE457"/>
  <c r="BK253"/>
  <c r="J253"/>
  <c r="J66"/>
  <c r="BK256"/>
  <c r="J256"/>
  <c r="J68"/>
  <c i="3" r="F55"/>
  <c r="J88"/>
  <c r="BE98"/>
  <c r="BE101"/>
  <c r="BE107"/>
  <c r="BE112"/>
  <c r="BE113"/>
  <c r="BE121"/>
  <c r="BE126"/>
  <c r="BE129"/>
  <c r="BE131"/>
  <c r="BE137"/>
  <c r="BE146"/>
  <c r="BE148"/>
  <c r="BE150"/>
  <c r="BE154"/>
  <c r="BE155"/>
  <c r="BE161"/>
  <c r="BE165"/>
  <c r="BE166"/>
  <c r="BE169"/>
  <c r="BE171"/>
  <c r="BE177"/>
  <c r="BE185"/>
  <c r="BE189"/>
  <c r="BE191"/>
  <c r="BE194"/>
  <c r="BE197"/>
  <c r="BE200"/>
  <c r="BE202"/>
  <c r="BE205"/>
  <c r="BE206"/>
  <c r="BE213"/>
  <c r="BE214"/>
  <c r="BK97"/>
  <c r="J97"/>
  <c r="J62"/>
  <c i="4" r="E48"/>
  <c r="J54"/>
  <c r="J91"/>
  <c r="F94"/>
  <c r="BE99"/>
  <c r="BE106"/>
  <c r="BE110"/>
  <c r="BE115"/>
  <c r="BE118"/>
  <c r="BE121"/>
  <c r="BE122"/>
  <c r="BE131"/>
  <c r="BE137"/>
  <c r="BE141"/>
  <c r="BE143"/>
  <c r="BE146"/>
  <c r="BE147"/>
  <c r="BE156"/>
  <c r="BE161"/>
  <c r="BE163"/>
  <c r="BE164"/>
  <c r="BE166"/>
  <c r="BE175"/>
  <c r="BE179"/>
  <c r="BE180"/>
  <c r="BE182"/>
  <c r="BE184"/>
  <c r="BE188"/>
  <c r="BE190"/>
  <c r="BE192"/>
  <c r="BE193"/>
  <c r="BE194"/>
  <c r="BE197"/>
  <c r="BE198"/>
  <c r="BE203"/>
  <c r="BE209"/>
  <c r="BE211"/>
  <c r="BE214"/>
  <c r="BK133"/>
  <c r="J133"/>
  <c r="J64"/>
  <c i="5" r="F55"/>
  <c r="BE108"/>
  <c r="BE115"/>
  <c r="BE132"/>
  <c r="BE153"/>
  <c r="BE154"/>
  <c r="BE159"/>
  <c r="BE160"/>
  <c r="BE174"/>
  <c r="BE184"/>
  <c r="BE190"/>
  <c r="BE191"/>
  <c r="BE194"/>
  <c r="BE195"/>
  <c r="BE196"/>
  <c r="BE207"/>
  <c r="BE231"/>
  <c r="BE233"/>
  <c r="BE243"/>
  <c r="BE245"/>
  <c r="BE248"/>
  <c r="BE251"/>
  <c r="BE252"/>
  <c r="BE256"/>
  <c r="BE258"/>
  <c r="BE260"/>
  <c r="BE263"/>
  <c r="BE265"/>
  <c r="BE268"/>
  <c r="BE274"/>
  <c r="BE281"/>
  <c r="BE283"/>
  <c r="BE300"/>
  <c r="BE317"/>
  <c r="BE319"/>
  <c r="BE324"/>
  <c r="BE328"/>
  <c r="BE331"/>
  <c r="BE371"/>
  <c r="BE372"/>
  <c r="BE390"/>
  <c r="BE392"/>
  <c r="BE410"/>
  <c r="BE434"/>
  <c r="BE437"/>
  <c i="6" r="E48"/>
  <c r="J54"/>
  <c r="BE90"/>
  <c r="BE101"/>
  <c r="BE103"/>
  <c r="BE105"/>
  <c r="BE107"/>
  <c r="BE110"/>
  <c r="BE112"/>
  <c r="BE117"/>
  <c r="BE119"/>
  <c r="BE124"/>
  <c r="BE125"/>
  <c r="BE126"/>
  <c r="BE129"/>
  <c r="BE132"/>
  <c r="BE133"/>
  <c r="BE136"/>
  <c r="BE138"/>
  <c r="BE139"/>
  <c r="BE141"/>
  <c r="BE142"/>
  <c r="BE143"/>
  <c r="BE144"/>
  <c r="BE145"/>
  <c r="BE147"/>
  <c r="BE148"/>
  <c r="BE149"/>
  <c r="BE150"/>
  <c r="BE151"/>
  <c r="BE152"/>
  <c r="BE153"/>
  <c r="BE155"/>
  <c r="BE156"/>
  <c r="BE157"/>
  <c r="BE158"/>
  <c r="BE159"/>
  <c r="BE160"/>
  <c r="BE162"/>
  <c r="BE163"/>
  <c r="BE164"/>
  <c r="BE165"/>
  <c r="BE166"/>
  <c r="BE167"/>
  <c r="BE168"/>
  <c r="BE169"/>
  <c r="BE170"/>
  <c r="BE171"/>
  <c r="BE172"/>
  <c r="BE173"/>
  <c r="BE174"/>
  <c r="BE176"/>
  <c r="BE177"/>
  <c r="BE178"/>
  <c r="BE179"/>
  <c r="BE182"/>
  <c r="BE196"/>
  <c r="BE201"/>
  <c r="BE203"/>
  <c r="BE204"/>
  <c i="7" r="E48"/>
  <c r="J54"/>
  <c r="F92"/>
  <c r="BE99"/>
  <c r="BE101"/>
  <c r="BE118"/>
  <c r="BE126"/>
  <c r="BE131"/>
  <c r="BE166"/>
  <c r="BE168"/>
  <c r="BE180"/>
  <c r="BE181"/>
  <c r="BE182"/>
  <c r="BE183"/>
  <c r="BE185"/>
  <c r="BE190"/>
  <c r="BE196"/>
  <c r="BE215"/>
  <c r="BE218"/>
  <c i="2" r="J54"/>
  <c r="BE105"/>
  <c r="BE111"/>
  <c r="BE127"/>
  <c r="BE177"/>
  <c r="BE181"/>
  <c r="BE182"/>
  <c r="BE187"/>
  <c r="BE189"/>
  <c r="BE193"/>
  <c r="BE194"/>
  <c r="BE201"/>
  <c r="BE204"/>
  <c r="BE210"/>
  <c r="BE257"/>
  <c r="BE263"/>
  <c r="BE276"/>
  <c r="BE298"/>
  <c r="BE301"/>
  <c r="BE322"/>
  <c r="BE347"/>
  <c r="BE377"/>
  <c r="BE383"/>
  <c r="BE388"/>
  <c r="BE413"/>
  <c r="BE419"/>
  <c r="BE422"/>
  <c r="BE426"/>
  <c r="BE429"/>
  <c r="BE431"/>
  <c r="BE435"/>
  <c r="BE438"/>
  <c r="BE441"/>
  <c r="BE446"/>
  <c r="BE455"/>
  <c r="BE458"/>
  <c r="BE459"/>
  <c r="BE461"/>
  <c r="BE465"/>
  <c r="BE467"/>
  <c r="BK272"/>
  <c r="J272"/>
  <c r="J70"/>
  <c i="3" r="E48"/>
  <c r="BE94"/>
  <c r="BE100"/>
  <c r="BE102"/>
  <c r="BE108"/>
  <c r="BE110"/>
  <c r="BE114"/>
  <c r="BE124"/>
  <c r="BE125"/>
  <c r="BE127"/>
  <c r="BE132"/>
  <c r="BE135"/>
  <c r="BE140"/>
  <c r="BE147"/>
  <c r="BE159"/>
  <c r="BE163"/>
  <c r="BE175"/>
  <c r="BE183"/>
  <c r="BE187"/>
  <c r="BE192"/>
  <c r="BE195"/>
  <c r="BE201"/>
  <c r="BE203"/>
  <c r="BE211"/>
  <c r="BE216"/>
  <c r="BE217"/>
  <c r="BE222"/>
  <c r="BK120"/>
  <c r="J120"/>
  <c r="J65"/>
  <c i="4" r="BE104"/>
  <c r="BE108"/>
  <c r="BE114"/>
  <c r="BE116"/>
  <c r="BE125"/>
  <c r="BE127"/>
  <c r="BE130"/>
  <c r="BE134"/>
  <c r="BE151"/>
  <c i="6" r="BE181"/>
  <c r="BE187"/>
  <c r="BE188"/>
  <c r="BE189"/>
  <c i="7" r="J52"/>
  <c r="BE122"/>
  <c r="BE125"/>
  <c r="BE129"/>
  <c r="BE130"/>
  <c r="BE132"/>
  <c r="BE142"/>
  <c r="BE170"/>
  <c r="BE175"/>
  <c r="BE178"/>
  <c r="BE188"/>
  <c r="BE191"/>
  <c r="BE205"/>
  <c r="BE221"/>
  <c r="BE222"/>
  <c i="2" r="E48"/>
  <c r="BE99"/>
  <c r="BE101"/>
  <c r="BE106"/>
  <c r="BE107"/>
  <c r="BE112"/>
  <c r="BE113"/>
  <c r="BE123"/>
  <c r="BE146"/>
  <c r="BE164"/>
  <c r="BE168"/>
  <c r="BE180"/>
  <c r="BE184"/>
  <c r="BE195"/>
  <c r="BE199"/>
  <c r="BE208"/>
  <c r="BE228"/>
  <c r="BE232"/>
  <c r="BE244"/>
  <c r="BE246"/>
  <c r="BE248"/>
  <c r="BE259"/>
  <c r="BE260"/>
  <c r="BE262"/>
  <c r="BE268"/>
  <c r="BE299"/>
  <c r="BE340"/>
  <c r="BE365"/>
  <c r="BE385"/>
  <c r="BE387"/>
  <c r="BE407"/>
  <c r="BE410"/>
  <c r="BE416"/>
  <c r="BE421"/>
  <c r="BE423"/>
  <c r="BE427"/>
  <c i="5" r="BE157"/>
  <c r="BE158"/>
  <c r="BE175"/>
  <c r="BE178"/>
  <c r="BE182"/>
  <c r="BE188"/>
  <c r="BE192"/>
  <c r="BE213"/>
  <c r="BE215"/>
  <c r="BE217"/>
  <c r="BE221"/>
  <c r="BE224"/>
  <c r="BE226"/>
  <c r="BE229"/>
  <c r="BE234"/>
  <c r="BE236"/>
  <c r="BE237"/>
  <c r="BE239"/>
  <c r="BE240"/>
  <c r="BE242"/>
  <c r="BE244"/>
  <c r="BE247"/>
  <c r="BE250"/>
  <c r="BE253"/>
  <c r="BE255"/>
  <c r="BE259"/>
  <c r="BE261"/>
  <c r="BE264"/>
  <c r="BE266"/>
  <c r="BE269"/>
  <c r="BE275"/>
  <c r="BE277"/>
  <c r="BE284"/>
  <c r="BE301"/>
  <c r="BE303"/>
  <c r="BE320"/>
  <c r="BE323"/>
  <c r="BE325"/>
  <c r="BE329"/>
  <c r="BE334"/>
  <c r="BE336"/>
  <c r="BE350"/>
  <c r="BE353"/>
  <c r="BE369"/>
  <c r="BE375"/>
  <c r="BE391"/>
  <c r="BE395"/>
  <c r="BE397"/>
  <c r="BE402"/>
  <c r="BE405"/>
  <c r="BE406"/>
  <c r="BE408"/>
  <c r="BE409"/>
  <c r="BE411"/>
  <c r="BE412"/>
  <c r="BK206"/>
  <c r="J206"/>
  <c r="J65"/>
  <c r="BK433"/>
  <c r="J433"/>
  <c r="J83"/>
  <c i="6" r="J52"/>
  <c r="F83"/>
  <c r="BE88"/>
  <c r="BE92"/>
  <c r="BE94"/>
  <c r="BE96"/>
  <c r="BE97"/>
  <c r="BE98"/>
  <c r="BE100"/>
  <c r="BE102"/>
  <c r="BE106"/>
  <c r="BE108"/>
  <c r="BE111"/>
  <c r="BE114"/>
  <c r="BE116"/>
  <c r="BE120"/>
  <c r="BE123"/>
  <c r="BE127"/>
  <c r="BE184"/>
  <c r="BE186"/>
  <c r="BE205"/>
  <c r="BE206"/>
  <c i="7" r="BE103"/>
  <c r="BE112"/>
  <c r="BE128"/>
  <c r="BE136"/>
  <c r="BE140"/>
  <c r="BE144"/>
  <c r="BE145"/>
  <c r="BE179"/>
  <c r="BE186"/>
  <c r="BE195"/>
  <c r="BE198"/>
  <c r="BE225"/>
  <c r="BK141"/>
  <c r="J141"/>
  <c r="J64"/>
  <c r="BK197"/>
  <c r="J197"/>
  <c r="J69"/>
  <c i="8" r="BK85"/>
  <c r="J85"/>
  <c r="J61"/>
  <c i="2" r="BE436"/>
  <c r="BE437"/>
  <c r="BE440"/>
  <c r="BE448"/>
  <c r="BE454"/>
  <c r="BE460"/>
  <c r="BE463"/>
  <c i="3" r="J52"/>
  <c r="BE104"/>
  <c r="BE109"/>
  <c r="BE115"/>
  <c r="BE133"/>
  <c r="BE144"/>
  <c r="BE151"/>
  <c r="BE168"/>
  <c r="BE181"/>
  <c r="BE208"/>
  <c r="BE210"/>
  <c r="BE215"/>
  <c r="BK93"/>
  <c i="4" r="BE102"/>
  <c r="BE107"/>
  <c r="BE112"/>
  <c r="BE123"/>
  <c r="BE126"/>
  <c r="BE129"/>
  <c r="BE132"/>
  <c r="BE139"/>
  <c r="BE144"/>
  <c r="BE149"/>
  <c r="BE152"/>
  <c r="BE154"/>
  <c r="BE157"/>
  <c r="BE159"/>
  <c r="BE168"/>
  <c r="BE170"/>
  <c r="BE172"/>
  <c r="BE177"/>
  <c r="BE181"/>
  <c r="BE185"/>
  <c r="BE186"/>
  <c r="BE189"/>
  <c r="BE196"/>
  <c r="BE206"/>
  <c r="BE207"/>
  <c r="BE212"/>
  <c r="BE213"/>
  <c r="BE215"/>
  <c r="BK98"/>
  <c i="5" r="E48"/>
  <c r="J52"/>
  <c r="J54"/>
  <c r="BE107"/>
  <c r="BE112"/>
  <c r="BE116"/>
  <c r="BE117"/>
  <c r="BE131"/>
  <c r="BE136"/>
  <c r="BE148"/>
  <c r="BE150"/>
  <c r="BE151"/>
  <c r="BE155"/>
  <c r="BE162"/>
  <c r="BE176"/>
  <c r="BE198"/>
  <c r="BE202"/>
  <c r="BE210"/>
  <c r="BE211"/>
  <c r="BE219"/>
  <c r="BE222"/>
  <c r="BE227"/>
  <c r="BE232"/>
  <c r="BE235"/>
  <c r="BE241"/>
  <c r="BE249"/>
  <c r="BE254"/>
  <c r="BE257"/>
  <c r="BE262"/>
  <c r="BE271"/>
  <c r="BE273"/>
  <c r="BE278"/>
  <c r="BE282"/>
  <c r="BE286"/>
  <c r="BE313"/>
  <c r="BE321"/>
  <c r="BE322"/>
  <c r="BE326"/>
  <c r="BE327"/>
  <c r="BE330"/>
  <c r="BE332"/>
  <c r="BE335"/>
  <c r="BE355"/>
  <c r="BE373"/>
  <c r="BE387"/>
  <c r="BE396"/>
  <c r="BE404"/>
  <c r="BK436"/>
  <c r="J436"/>
  <c r="J84"/>
  <c i="6" r="BE89"/>
  <c r="BE91"/>
  <c r="BE93"/>
  <c r="BE95"/>
  <c r="BE99"/>
  <c r="BE104"/>
  <c r="BE109"/>
  <c r="BE113"/>
  <c r="BE115"/>
  <c r="BE118"/>
  <c r="BE121"/>
  <c r="BE122"/>
  <c r="BE128"/>
  <c r="BE130"/>
  <c r="BE131"/>
  <c r="BE134"/>
  <c r="BE135"/>
  <c r="BE137"/>
  <c r="BE175"/>
  <c r="BE180"/>
  <c r="BE183"/>
  <c r="BE185"/>
  <c r="BE190"/>
  <c r="BE191"/>
  <c r="BE192"/>
  <c r="BE193"/>
  <c r="BE194"/>
  <c r="BE197"/>
  <c r="BE198"/>
  <c r="BE199"/>
  <c r="BE200"/>
  <c i="7" r="BE98"/>
  <c r="BE105"/>
  <c r="BE109"/>
  <c r="BE113"/>
  <c r="BE119"/>
  <c r="BE120"/>
  <c r="BE123"/>
  <c r="BE134"/>
  <c r="BE137"/>
  <c r="BE146"/>
  <c r="BE153"/>
  <c r="BE156"/>
  <c r="BE187"/>
  <c r="BE189"/>
  <c r="BE200"/>
  <c r="BE201"/>
  <c r="BE203"/>
  <c r="BE208"/>
  <c r="BE210"/>
  <c r="BE212"/>
  <c r="BE220"/>
  <c r="BE223"/>
  <c r="BK139"/>
  <c r="J139"/>
  <c r="J63"/>
  <c r="BK169"/>
  <c r="J169"/>
  <c r="J66"/>
  <c r="BK224"/>
  <c r="J224"/>
  <c r="J75"/>
  <c i="8" r="E48"/>
  <c r="J52"/>
  <c r="J54"/>
  <c r="F55"/>
  <c r="BE86"/>
  <c r="BE89"/>
  <c r="BE92"/>
  <c r="BK88"/>
  <c r="J88"/>
  <c r="J62"/>
  <c r="BK91"/>
  <c r="J91"/>
  <c r="J63"/>
  <c i="4" r="F34"/>
  <c i="1" r="BA57"/>
  <c i="6" r="J34"/>
  <c i="1" r="AW59"/>
  <c i="8" r="J34"/>
  <c i="1" r="AW61"/>
  <c i="2" r="J34"/>
  <c i="1" r="AW55"/>
  <c i="5" r="F34"/>
  <c i="1" r="BA58"/>
  <c i="5" r="F35"/>
  <c i="1" r="BB58"/>
  <c i="4" r="F35"/>
  <c i="1" r="BB57"/>
  <c i="7" r="F36"/>
  <c i="1" r="BC60"/>
  <c i="6" r="F35"/>
  <c i="1" r="BB59"/>
  <c i="5" r="F37"/>
  <c i="1" r="BD58"/>
  <c i="8" r="F35"/>
  <c i="1" r="BB61"/>
  <c i="2" r="F34"/>
  <c i="1" r="BA55"/>
  <c i="4" r="F37"/>
  <c i="1" r="BD57"/>
  <c i="6" r="F37"/>
  <c i="1" r="BD59"/>
  <c i="4" r="F36"/>
  <c i="1" r="BC57"/>
  <c i="8" r="F34"/>
  <c i="1" r="BA61"/>
  <c i="3" r="F37"/>
  <c i="1" r="BD56"/>
  <c i="3" r="F36"/>
  <c i="1" r="BC56"/>
  <c i="2" r="F35"/>
  <c i="1" r="BB55"/>
  <c i="7" r="J34"/>
  <c i="1" r="AW60"/>
  <c i="3" r="F34"/>
  <c i="1" r="BA56"/>
  <c i="6" r="F36"/>
  <c i="1" r="BC59"/>
  <c i="7" r="F37"/>
  <c i="1" r="BD60"/>
  <c i="3" r="J34"/>
  <c i="1" r="AW56"/>
  <c i="5" r="F36"/>
  <c i="1" r="BC58"/>
  <c i="2" r="F36"/>
  <c i="1" r="BC55"/>
  <c i="7" r="F34"/>
  <c i="1" r="BA60"/>
  <c i="6" r="F34"/>
  <c i="1" r="BA59"/>
  <c i="7" r="F35"/>
  <c i="1" r="BB60"/>
  <c i="4" r="J34"/>
  <c i="1" r="AW57"/>
  <c i="5" r="J34"/>
  <c i="1" r="AW58"/>
  <c i="8" r="F36"/>
  <c i="1" r="BC61"/>
  <c i="8" r="F37"/>
  <c i="1" r="BD61"/>
  <c i="2" r="F37"/>
  <c i="1" r="BD55"/>
  <c i="3" r="F35"/>
  <c i="1" r="BB56"/>
  <c i="2" l="1" r="R255"/>
  <c r="P255"/>
  <c r="T255"/>
  <c i="4" r="R98"/>
  <c r="T98"/>
  <c i="3" r="P96"/>
  <c r="T96"/>
  <c i="6" r="R86"/>
  <c i="4" r="R135"/>
  <c r="R97"/>
  <c i="3" r="BK122"/>
  <c r="J122"/>
  <c r="J66"/>
  <c i="4" r="P135"/>
  <c r="P97"/>
  <c i="1" r="AU57"/>
  <c i="2" r="R97"/>
  <c r="R96"/>
  <c i="5" r="P105"/>
  <c i="2" r="P97"/>
  <c r="P96"/>
  <c i="1" r="AU55"/>
  <c i="7" r="R213"/>
  <c r="R96"/>
  <c r="R95"/>
  <c i="3" r="R122"/>
  <c r="R92"/>
  <c i="7" r="T96"/>
  <c r="T95"/>
  <c i="5" r="P208"/>
  <c r="R105"/>
  <c i="6" r="T86"/>
  <c i="7" r="P213"/>
  <c i="5" r="T208"/>
  <c i="4" r="T135"/>
  <c r="T97"/>
  <c i="3" r="T122"/>
  <c r="T92"/>
  <c r="P122"/>
  <c r="P92"/>
  <c i="1" r="AU56"/>
  <c i="7" r="P96"/>
  <c r="P95"/>
  <c i="1" r="AU60"/>
  <c i="5" r="R208"/>
  <c r="T105"/>
  <c r="T104"/>
  <c i="2" r="T97"/>
  <c r="T96"/>
  <c r="BK255"/>
  <c r="J255"/>
  <c r="J67"/>
  <c i="3" r="J93"/>
  <c r="J60"/>
  <c r="J123"/>
  <c r="J67"/>
  <c i="4" r="J98"/>
  <c r="J60"/>
  <c r="BK135"/>
  <c r="J135"/>
  <c r="J65"/>
  <c i="5" r="BK105"/>
  <c r="J105"/>
  <c r="J60"/>
  <c r="BK432"/>
  <c r="J432"/>
  <c r="J82"/>
  <c i="2" r="BK97"/>
  <c r="J97"/>
  <c r="J60"/>
  <c i="6" r="BK86"/>
  <c r="J86"/>
  <c i="7" r="BK96"/>
  <c i="3" r="BK96"/>
  <c r="J96"/>
  <c r="J61"/>
  <c i="5" r="BK208"/>
  <c r="J208"/>
  <c r="J66"/>
  <c i="7" r="BK213"/>
  <c r="J213"/>
  <c r="J72"/>
  <c i="8" r="BK84"/>
  <c r="J84"/>
  <c r="J60"/>
  <c i="1" r="BB54"/>
  <c r="AX54"/>
  <c i="4" r="J33"/>
  <c i="1" r="AV57"/>
  <c r="AT57"/>
  <c i="6" r="J33"/>
  <c i="1" r="AV59"/>
  <c r="AT59"/>
  <c r="BA54"/>
  <c r="AW54"/>
  <c r="AK30"/>
  <c i="3" r="J33"/>
  <c i="1" r="AV56"/>
  <c r="AT56"/>
  <c i="2" r="J33"/>
  <c i="1" r="AV55"/>
  <c r="AT55"/>
  <c r="BD54"/>
  <c r="W33"/>
  <c i="6" r="F33"/>
  <c i="1" r="AZ59"/>
  <c i="4" r="F33"/>
  <c i="1" r="AZ57"/>
  <c i="2" r="F33"/>
  <c i="1" r="AZ55"/>
  <c i="3" r="F33"/>
  <c i="1" r="AZ56"/>
  <c r="BC54"/>
  <c r="AY54"/>
  <c i="7" r="J33"/>
  <c i="1" r="AV60"/>
  <c r="AT60"/>
  <c i="8" r="F33"/>
  <c i="1" r="AZ61"/>
  <c i="6" r="J30"/>
  <c i="1" r="AG59"/>
  <c r="AN59"/>
  <c i="7" r="F33"/>
  <c i="1" r="AZ60"/>
  <c i="5" r="F33"/>
  <c i="1" r="AZ58"/>
  <c i="8" r="J33"/>
  <c i="1" r="AV61"/>
  <c r="AT61"/>
  <c i="5" r="J33"/>
  <c i="1" r="AV58"/>
  <c r="AT58"/>
  <c i="7" l="1" r="BK95"/>
  <c r="J95"/>
  <c i="5" r="P104"/>
  <c i="1" r="AU58"/>
  <c i="5" r="R104"/>
  <c i="6" r="J39"/>
  <c i="3" r="BK92"/>
  <c r="J92"/>
  <c i="4" r="BK97"/>
  <c r="J97"/>
  <c r="J59"/>
  <c i="2" r="BK96"/>
  <c r="J96"/>
  <c i="5" r="BK104"/>
  <c r="J104"/>
  <c r="J59"/>
  <c i="6" r="J59"/>
  <c i="7" r="J96"/>
  <c r="J60"/>
  <c i="8" r="BK83"/>
  <c r="J83"/>
  <c r="J59"/>
  <c i="7" r="J30"/>
  <c i="1" r="AG60"/>
  <c r="AN60"/>
  <c r="AZ54"/>
  <c r="W29"/>
  <c r="W31"/>
  <c r="W30"/>
  <c i="3" r="J30"/>
  <c i="1" r="AG56"/>
  <c r="AN56"/>
  <c r="AU54"/>
  <c r="W32"/>
  <c i="2" r="J30"/>
  <c i="1" r="AG55"/>
  <c r="AN55"/>
  <c i="2" l="1" r="J39"/>
  <c r="J59"/>
  <c i="3" r="J59"/>
  <c i="7" r="J39"/>
  <c r="J59"/>
  <c i="3" r="J39"/>
  <c i="1" r="AV54"/>
  <c r="AK29"/>
  <c i="4" r="J30"/>
  <c i="1" r="AG57"/>
  <c r="AN57"/>
  <c i="5" r="J30"/>
  <c i="1" r="AG58"/>
  <c r="AN58"/>
  <c i="8" r="J30"/>
  <c i="1" r="AG61"/>
  <c r="AN61"/>
  <c i="5" l="1" r="J39"/>
  <c i="4" r="J39"/>
  <c i="8" r="J39"/>
  <c i="1"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<sst xmlns="http://schemas.openxmlformats.org/spreadsheetml/2006/main">
  <si>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</si>
  <si>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</si>
  <si>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</si>
  <si>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</si>
  <si>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</si>
  <si>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{82124ac6-c5a6-4b50-a626-11b42d797dc1}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</si>
  <si>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</si>
  <si>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</si>
  <si>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</si>
  <si>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</si>
  <si>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</si>
  <si>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</si>
  <si>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</si>
  <si>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</si>
  <si>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</si>
  <si>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</si>
  <si>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</si>
  <si>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Otvovice ON - oprava</t>
  </si>
  <si>
    <t>KSO:</t>
  </si>
  <si>
    <t/>
  </si>
  <si>
    <t>CC-CZ:</t>
  </si>
  <si>
    <t>Místo:</t>
  </si>
  <si>
    <t>Otvovice</t>
  </si>
  <si>
    <t>Datum:</t>
  </si>
  <si>
    <t>22. 5. 2020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</si>
  <si>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</si>
  <si>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</si>
  <si>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</si>
  <si>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</si>
  <si>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</si>
  <si>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</si>
  <si>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</si>
  <si>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</si>
  <si>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</si>
  <si>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</si>
  <si>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</si>
  <si>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</si>
  <si>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L. Malý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</si>
  <si>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</si>
  <si>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</si>
  <si>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</si>
  <si>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</si>
  <si>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</si>
  <si>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</si>
  <si>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</si>
  <si>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</si>
  <si>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</si>
  <si>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</si>
  <si>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</si>
  <si>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</si>
  <si>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</si>
  <si>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</si>
  <si>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</si>
  <si>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</si>
  <si>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</si>
  <si>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</si>
  <si>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</si>
  <si>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</si>
  <si>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</si>
  <si>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</si>
  <si>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</si>
  <si>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</si>
  <si>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</si>
  <si>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</si>
  <si>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</si>
  <si>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</si>
  <si>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</si>
  <si>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</si>
  <si>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</si>
  <si>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</si>
  <si>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</si>
  <si>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</si>
  <si>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</si>
  <si>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</si>
  <si>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</si>
  <si>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</si>
  <si>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</si>
  <si>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</si>
  <si>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</si>
  <si>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SO.01</t>
  </si>
  <si>
    <t>Oprava vnějšího pláště budovy</t>
  </si>
  <si>
    <t>STA</t>
  </si>
  <si>
    <t>1</t>
  </si>
  <si>
    <t>{f0b582db-92f0-4829-98af-fbe98cba625f}</t>
  </si>
  <si>
    <t>2</t>
  </si>
  <si>
    <t>SO.02</t>
  </si>
  <si>
    <t>Oprava střechy</t>
  </si>
  <si>
    <t>{acaca1ab-012d-4657-9031-1be2e7199e2b}</t>
  </si>
  <si>
    <t>SO.03</t>
  </si>
  <si>
    <t>Oprava čekárny</t>
  </si>
  <si>
    <t>{0426e1e1-7324-447c-bcbb-7877bc5afd1b}</t>
  </si>
  <si>
    <t>SO.04</t>
  </si>
  <si>
    <t>Oprava dopravní kanceláře a zázemí</t>
  </si>
  <si>
    <t>{f40c0fd4-ea0d-4cbf-9897-20b52423bbe9}</t>
  </si>
  <si>
    <t>SO.05</t>
  </si>
  <si>
    <t>Elektroinstalace</t>
  </si>
  <si>
    <t>{27a3d82c-d802-477d-8c45-e85783f16807}</t>
  </si>
  <si>
    <t>SO.06</t>
  </si>
  <si>
    <t>Oprava zpevněných ploch</t>
  </si>
  <si>
    <t>{b3b1f8d3-91d3-40d1-a6ab-9ae0c96961b1}</t>
  </si>
  <si>
    <t>SO.07</t>
  </si>
  <si>
    <t>VRN</t>
  </si>
  <si>
    <t>{8ff6c309-6b5d-4ffd-be5b-3753161f02fc}</t>
  </si>
  <si>
    <t>KRYCÍ LIST SOUPISU PRACÍ</t>
  </si>
  <si>
    <t>Objekt:</t>
  </si>
  <si>
    <t>SO.01 - Oprava vnějšího pláště budovy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</si>
  <si>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</si>
  <si>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</si>
  <si>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</si>
  <si>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</si>
  <si>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</si>
  <si>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</si>
  <si>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</si>
  <si>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8 - Trubní vedení</t>
  </si>
  <si>
    <t xml:space="preserve">    9 - 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</si>
  <si>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</si>
  <si>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</si>
  <si>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</si>
  <si>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741 - Elektroinstalace</t>
  </si>
  <si>
    <t xml:space="preserve">    742 - Elektroinstalace - slaboproud - příprava kamery</t>
  </si>
  <si>
    <t xml:space="preserve">    748 - Elektromontáže - osvětlovací zařízení a svítidla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</si>
  <si>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</si>
  <si>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</si>
  <si>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</si>
  <si>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783 - Dokončovací práce - nátěry</t>
  </si>
  <si>
    <t xml:space="preserve">    786 - Dokončovací práce - čalounické úpravy</t>
  </si>
  <si>
    <t>22-M - Montáže oznam. a zabezp. zařízení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</si>
  <si>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</si>
  <si>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</si>
  <si>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</si>
  <si>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</si>
  <si>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</si>
  <si>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</si>
  <si>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</si>
  <si>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</si>
  <si>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</si>
  <si>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</si>
  <si>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</si>
  <si>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</si>
  <si>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</si>
  <si>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</si>
  <si>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</si>
  <si>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</si>
  <si>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</si>
  <si>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</si>
  <si>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</si>
  <si>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317235811</t>
  </si>
  <si>
    <t>Doplnění zdiva hlavních a kordonových říms s dodáním hmot, cihlami pálenými na maltu</t>
  </si>
  <si>
    <t>m3</t>
  </si>
  <si>
    <t>4</t>
  </si>
  <si>
    <t>-1981533430</t>
  </si>
  <si>
    <t>VV</t>
  </si>
  <si>
    <t>0,4*0,2*10</t>
  </si>
  <si>
    <t>34227224R</t>
  </si>
  <si>
    <t>Zednické přípomoci k výměně oken a dveří kompletní - dozdívky po dvojitých špaletových oknech a dveřích, omítky, povrchové úpravy vč. začištění vnitřní i vnější strany aj.</t>
  </si>
  <si>
    <t>kus</t>
  </si>
  <si>
    <t>1323447136</t>
  </si>
  <si>
    <t>P</t>
  </si>
  <si>
    <t>Poznámka k položce:_x000d_
Poznámka k položce: Pozor - změna typu oken, nutno přizpůsobit otvor pro nová zdvojená okna dle situace po vybourání původních dvojitých špaletových oken!</t>
  </si>
  <si>
    <t>19</t>
  </si>
  <si>
    <t>34623432R</t>
  </si>
  <si>
    <t>Úprava, případně obnovení sklepních oken a příprava pro osazení průvětrníků z tahokovu- dobetonování, dozdívky, povrchová úprava, odstranění původních aj. - dle situace na místě</t>
  </si>
  <si>
    <t>786776466</t>
  </si>
  <si>
    <t>34623434R</t>
  </si>
  <si>
    <t>Dozdívka, popř. ubourání a začištění zdiva fasády po ubouraných veřejných WC</t>
  </si>
  <si>
    <t>soubor</t>
  </si>
  <si>
    <t>-1419892233</t>
  </si>
  <si>
    <t>5</t>
  </si>
  <si>
    <t>34623435R</t>
  </si>
  <si>
    <t>Prověření funkčnosti plechové skříně na fasádě objektu, její oprava, popř. zrušení</t>
  </si>
  <si>
    <t>1767343731</t>
  </si>
  <si>
    <t>6</t>
  </si>
  <si>
    <t>349235851</t>
  </si>
  <si>
    <t>Doplnění plošných fasádních prvků (s dodáním hmot) vyložených do 80 mm</t>
  </si>
  <si>
    <t>m2</t>
  </si>
  <si>
    <t>-113618490</t>
  </si>
  <si>
    <t>(0,8*0,5)*40</t>
  </si>
  <si>
    <t>Úpravy povrchů, podlahy a osazování výplní</t>
  </si>
  <si>
    <t>7</t>
  </si>
  <si>
    <t>622131121</t>
  </si>
  <si>
    <t>Penetrace akrylát-silikon vnějších stěn nanášená ručně</t>
  </si>
  <si>
    <t>204248429</t>
  </si>
  <si>
    <t>8</t>
  </si>
  <si>
    <t>622135001</t>
  </si>
  <si>
    <t>Vyrovnání podkladu vnějších stěn maltou vápenocementovou tl do 10 mm</t>
  </si>
  <si>
    <t>962597368</t>
  </si>
  <si>
    <t>9</t>
  </si>
  <si>
    <t>622142001</t>
  </si>
  <si>
    <t>Potažení vnějších stěn sklovláknitým pletivem vtlačeným do tenkovrstvé hmoty</t>
  </si>
  <si>
    <t>1946835888</t>
  </si>
  <si>
    <t>10</t>
  </si>
  <si>
    <t>622325358</t>
  </si>
  <si>
    <t>Oprava vápenné omítky s celoplošným přeštukováním vnějších ploch stupně členitosti 2, v rozsahu opravované plochy přes 65 do 80%</t>
  </si>
  <si>
    <t>532821374</t>
  </si>
  <si>
    <t>457,68</t>
  </si>
  <si>
    <t>-19,28"sokl"</t>
  </si>
  <si>
    <t>Součet</t>
  </si>
  <si>
    <t>11</t>
  </si>
  <si>
    <t>622332111</t>
  </si>
  <si>
    <t>Omítka cementová škrábaná (břízolitová) vnějších ploch nanášená ručně na omítnutý podklad stěn</t>
  </si>
  <si>
    <t>-1819749645</t>
  </si>
  <si>
    <t>sokl</t>
  </si>
  <si>
    <t>11,9*2*0,4</t>
  </si>
  <si>
    <t>12,2*0,2</t>
  </si>
  <si>
    <t>12,2*0,6</t>
  </si>
  <si>
    <t>12</t>
  </si>
  <si>
    <t>625681011</t>
  </si>
  <si>
    <t>Ochrana proti holubům hrotovým systémem jednořadým s účinnou šířkou 10 cm</t>
  </si>
  <si>
    <t>m</t>
  </si>
  <si>
    <t>1828834849</t>
  </si>
  <si>
    <t>(12,2+11,9)*2"římsa"</t>
  </si>
  <si>
    <t>(2*2)"svod"</t>
  </si>
  <si>
    <t>13</t>
  </si>
  <si>
    <t>625681014</t>
  </si>
  <si>
    <t>Ochrana proti holubům hrotový systém čtyřřadý, účinná šíře 25 cm</t>
  </si>
  <si>
    <t>-1664688479</t>
  </si>
  <si>
    <t>od kolejiště</t>
  </si>
  <si>
    <t>(1,5)*1</t>
  </si>
  <si>
    <t>(1,4)*2</t>
  </si>
  <si>
    <t>(2)*1</t>
  </si>
  <si>
    <t>od hřiště</t>
  </si>
  <si>
    <t>od přejezdu</t>
  </si>
  <si>
    <t>(1,1)*2</t>
  </si>
  <si>
    <t>(1,4)*1</t>
  </si>
  <si>
    <t>od Zákolan</t>
  </si>
  <si>
    <t>14</t>
  </si>
  <si>
    <t>628641115</t>
  </si>
  <si>
    <t>Kamenická oprava schodů před vstupy, vytmelení, doplnění materiálu,vybroušení, reprofilace, finální obložení keramickými schodovkami</t>
  </si>
  <si>
    <t>66580971</t>
  </si>
  <si>
    <t>1*3"vpředu"</t>
  </si>
  <si>
    <t>4*1"vzadu"</t>
  </si>
  <si>
    <t>629135102</t>
  </si>
  <si>
    <t>Vyrovnávací vrstva pod klempířské prvky z MC š do 300 mm kompletní příprava pro osazení nových klempířských prvků (dobetonování parapetů, říms aj.)</t>
  </si>
  <si>
    <t>-574406307</t>
  </si>
  <si>
    <t>16</t>
  </si>
  <si>
    <t>629991011</t>
  </si>
  <si>
    <t>Zakrytí výplní otvorů a svislých ploch fólií přilepenou lepící páskou</t>
  </si>
  <si>
    <t>-1239607729</t>
  </si>
  <si>
    <t>47,6</t>
  </si>
  <si>
    <t>(1,4*2,4)*4</t>
  </si>
  <si>
    <t>17</t>
  </si>
  <si>
    <t>629995101</t>
  </si>
  <si>
    <t>Očištění vnějších ploch omytím tlakovou vodou</t>
  </si>
  <si>
    <t>1406216107</t>
  </si>
  <si>
    <t>štítové strany</t>
  </si>
  <si>
    <t>(12,2*8,7)*2</t>
  </si>
  <si>
    <t>(12,2*3)</t>
  </si>
  <si>
    <t>Mezisoučet</t>
  </si>
  <si>
    <t>boční strany</t>
  </si>
  <si>
    <t>(12*8,7)*2</t>
  </si>
  <si>
    <t>18</t>
  </si>
  <si>
    <t>629999031R</t>
  </si>
  <si>
    <t>Příplatek za použití omítkových plastových nebo pozinkovaných profilů s tkaninou</t>
  </si>
  <si>
    <t>349235717</t>
  </si>
  <si>
    <t>Poznámka k položce:_x000d_
Poznámka k položce: Budou použity rohové Al. lišty, plastové parapetní profily, plastové okenní profily s okapnicí, zakončovací profil pod omítku s okapničkou - sokl, začišťovací profily s tkaninou (APU lišty) aj.</t>
  </si>
  <si>
    <t>Trubní vedení</t>
  </si>
  <si>
    <t>721242805</t>
  </si>
  <si>
    <t>Demontáž lapače střešních splavenin do DN 150</t>
  </si>
  <si>
    <t>-1136789961</t>
  </si>
  <si>
    <t>20</t>
  </si>
  <si>
    <t>877265271</t>
  </si>
  <si>
    <t>Montáž lapače střešních splavenin vč. dopojení</t>
  </si>
  <si>
    <t>1091737523</t>
  </si>
  <si>
    <t>M</t>
  </si>
  <si>
    <t>56231163</t>
  </si>
  <si>
    <t>lapač střešních splavenin se zápachovou klapkou a lapacím košem DN 125/110</t>
  </si>
  <si>
    <t>-2116910148</t>
  </si>
  <si>
    <t xml:space="preserve"> Ostatní konstrukce a práce-bourání</t>
  </si>
  <si>
    <t>22</t>
  </si>
  <si>
    <t>000000001.1</t>
  </si>
  <si>
    <t>Opatření nutná k opravám v blízkosti elektrického vedení (převěs s napájecím kabelem) - kompletní vč. zabezpečení, projednání a objednání u provozovatele vedení</t>
  </si>
  <si>
    <t>kpl</t>
  </si>
  <si>
    <t>1054337441</t>
  </si>
  <si>
    <t>23</t>
  </si>
  <si>
    <t>000000001.12</t>
  </si>
  <si>
    <t>Montáž orientačního a informačního systému dle Směrnice SŽDC č. 118 a grafického manuálu (označení umístění čekárny, dopravní kanceláře, směru odjezdu vlaků, WC aj.)</t>
  </si>
  <si>
    <t>345985998</t>
  </si>
  <si>
    <t>Poznámka k položce:_x000d_
Poznámka k položce: Jedná se o práce spojené s ukotvením a montáží orientačního a informačního systému včetně pomocných konstrukcí. Samotná dodávka hlavních tabulí a označení bude realizována z rámcové smlouvy objednatele u centrálního dodavatele informačních a orientačních tabulí.</t>
  </si>
  <si>
    <t>24</t>
  </si>
  <si>
    <t>000000001.2</t>
  </si>
  <si>
    <t>Opatření nutná k demontáži označovače jízdenek a jeho zpětné montáži po ukončení prací na fasádě objektu - kompletní vč. zabezpečení, projednání a objednání u provozovatele</t>
  </si>
  <si>
    <t>1894709035</t>
  </si>
  <si>
    <t>25</t>
  </si>
  <si>
    <t>000000003.1.1</t>
  </si>
  <si>
    <t>Demontáž, zpětná montáž a nová povrchová úprava konzol, poutačů,označovačů jízdenek, nástěnek, tabulí, antén, dvířek rozvodn. skříní a ost. kcí při opravě fasády vč. prověření a případného trvalého zrušení a zapravení již nepotřebných kcí</t>
  </si>
  <si>
    <t>-914369610</t>
  </si>
  <si>
    <t>26</t>
  </si>
  <si>
    <t>000000004</t>
  </si>
  <si>
    <t>D+M doplňků fasády vč. povrchové úpravy - větrací mřížky, konzole, průvětrníky aj. vč. demontáže stávajících</t>
  </si>
  <si>
    <t>136892343</t>
  </si>
  <si>
    <t>27</t>
  </si>
  <si>
    <t>915331111.1</t>
  </si>
  <si>
    <t>Předformátované vodorovné dopravní značení čára šířky 50mm - hrana</t>
  </si>
  <si>
    <t>1950185115</t>
  </si>
  <si>
    <t>4*1,5"vstupy"</t>
  </si>
  <si>
    <t>28</t>
  </si>
  <si>
    <t>93694511</t>
  </si>
  <si>
    <t>Osazení smaltovaných plechových tabulek s číslem popisným</t>
  </si>
  <si>
    <t>1806868936</t>
  </si>
  <si>
    <t>29</t>
  </si>
  <si>
    <t>4041355R</t>
  </si>
  <si>
    <t>smaltovaná tabulka s číslem popisným</t>
  </si>
  <si>
    <t>-760158248</t>
  </si>
  <si>
    <t>30</t>
  </si>
  <si>
    <t>941111122</t>
  </si>
  <si>
    <t>Montáž lešení řadového trubkového lehkého s podlahami zatížení do 200 kg/m2 š do 1,2 m v do 25 m</t>
  </si>
  <si>
    <t>-1335704774</t>
  </si>
  <si>
    <t>457,68*1,05 'Přepočtené koeficientem množství</t>
  </si>
  <si>
    <t>31</t>
  </si>
  <si>
    <t>941111222</t>
  </si>
  <si>
    <t>Příplatek k lešení řadovému trubkovému lehkému s podlahami š 1,2 m v 25 m za první a ZKD den použití</t>
  </si>
  <si>
    <t>1105124565</t>
  </si>
  <si>
    <t>480,564*90 'Přepočtené koeficientem množství</t>
  </si>
  <si>
    <t>32</t>
  </si>
  <si>
    <t>941111822</t>
  </si>
  <si>
    <t>Demontáž lešení řadového trubkového lehkého s podlahami zatížení do 200 kg/m2 š do 1,2 m v do 25 m</t>
  </si>
  <si>
    <t>929455883</t>
  </si>
  <si>
    <t>33</t>
  </si>
  <si>
    <t>944511111</t>
  </si>
  <si>
    <t>Montáž ochranné sítě z textilie z umělých vláken</t>
  </si>
  <si>
    <t>-1228169925</t>
  </si>
  <si>
    <t>34</t>
  </si>
  <si>
    <t>944511211</t>
  </si>
  <si>
    <t>Příplatek k ochranné síti za první a ZKD den použití</t>
  </si>
  <si>
    <t>-1862575050</t>
  </si>
  <si>
    <t>35</t>
  </si>
  <si>
    <t>944511811</t>
  </si>
  <si>
    <t>Demontáž ochranné sítě z textilie z umělých vláken</t>
  </si>
  <si>
    <t>780555588</t>
  </si>
  <si>
    <t>36</t>
  </si>
  <si>
    <t>952901131</t>
  </si>
  <si>
    <t>Čištění budov omytí konstrukcí nebo prvků</t>
  </si>
  <si>
    <t>-1021559816</t>
  </si>
  <si>
    <t>37</t>
  </si>
  <si>
    <t>962032230</t>
  </si>
  <si>
    <t>Bourání zdiva nadzákladového z cihel nebo tvárnic z cihel pálených nebo vápenopískových, na maltu vápennou nebo vápenocementovou, objemu do 1 m3</t>
  </si>
  <si>
    <t>-797891027</t>
  </si>
  <si>
    <t>(0,6*3)*1*0,1</t>
  </si>
  <si>
    <t>38</t>
  </si>
  <si>
    <t>968062356</t>
  </si>
  <si>
    <t>Vybourání dřevěných rámů oken dvojitých včetně křídel pl do 4 m2</t>
  </si>
  <si>
    <t>675424111</t>
  </si>
  <si>
    <t>(1,5*1,3)*1</t>
  </si>
  <si>
    <t>(1,4*1,9)*2</t>
  </si>
  <si>
    <t>(2*1,9)*1</t>
  </si>
  <si>
    <t>(1,1*2,1)*2</t>
  </si>
  <si>
    <t>(1,1*1,9)*2</t>
  </si>
  <si>
    <t>(1,4*1,5)*1</t>
  </si>
  <si>
    <t>39</t>
  </si>
  <si>
    <t>968062456</t>
  </si>
  <si>
    <t>Vybourání dřevěných rámů oken s křídly, dveřních zárubní, vrat, stěn, ostění nebo obkladů dveřních zárubní, plochy přes 2 m2</t>
  </si>
  <si>
    <t>339198833</t>
  </si>
  <si>
    <t>(1,4*2,4)*2</t>
  </si>
  <si>
    <t>40</t>
  </si>
  <si>
    <t>968082022</t>
  </si>
  <si>
    <t>Vybourání plastových rámů oken s křídly, dveřních zárubní, vrat dveřních zárubní, plochy přes 2 do 4 m2</t>
  </si>
  <si>
    <t>1460977252</t>
  </si>
  <si>
    <t>(1,4*2,4)*1</t>
  </si>
  <si>
    <t>41</t>
  </si>
  <si>
    <t>978015391</t>
  </si>
  <si>
    <t>Otlučení vápenných nebo vápenocementových omítek vnějších ploch s vyškrabáním spar a s očištěním zdiva stupně členitosti 1 a 2, v rozsahu přes 80 do 100 %</t>
  </si>
  <si>
    <t>-1916770987</t>
  </si>
  <si>
    <t>997</t>
  </si>
  <si>
    <t>Přesun sutě</t>
  </si>
  <si>
    <t>42</t>
  </si>
  <si>
    <t>997013.R</t>
  </si>
  <si>
    <t>Odvoz výzisku z železného šrotu na místo určené objednatelem do 20 km se složením. Hospodaření s vyzískaným materiálem (mimo odpad) bude prováděno v souladu se Směrnicí SŽDC č. 42 ze dne 7.1.2013."</t>
  </si>
  <si>
    <t>t</t>
  </si>
  <si>
    <t>-642856693</t>
  </si>
  <si>
    <t>Poznámka k položce:_x000d_
Dopravní náklady jsou zahrnuty v položkách přesunu, cena bude ouze za vytřídění a uložení</t>
  </si>
  <si>
    <t>43</t>
  </si>
  <si>
    <t>997013113</t>
  </si>
  <si>
    <t>Vnitrostaveništní doprava suti a vybouraných hmot pro budovy v do 12 m</t>
  </si>
  <si>
    <t>247304230</t>
  </si>
  <si>
    <t>44</t>
  </si>
  <si>
    <t>997013501</t>
  </si>
  <si>
    <t>Odvoz suti na skládku a vybouraných hmot nebo meziskládku do 1 km se složením</t>
  </si>
  <si>
    <t>541091735</t>
  </si>
  <si>
    <t>45</t>
  </si>
  <si>
    <t>997013509</t>
  </si>
  <si>
    <t>Příplatek k odvozu suti a vybouraných hmot na skládku ZKD 1 km přes 1 km</t>
  </si>
  <si>
    <t>-1574873447</t>
  </si>
  <si>
    <t>28,078*19 'Přepočtené koeficientem množství</t>
  </si>
  <si>
    <t>46</t>
  </si>
  <si>
    <t>997013631</t>
  </si>
  <si>
    <t>Poplatek za uložení stavebního odpadu na skládce (skládkovné) směsného stavebního a demoličního zatříděného do Katalogu odpadů pod kódem 17 09 04</t>
  </si>
  <si>
    <t>-825851881</t>
  </si>
  <si>
    <t>27,754</t>
  </si>
  <si>
    <t>-27,003</t>
  </si>
  <si>
    <t>47</t>
  </si>
  <si>
    <t>997013655</t>
  </si>
  <si>
    <t>Poplatek za uložení odpadu ze sypkých materiálů na skládce - omítka (skládkovné)</t>
  </si>
  <si>
    <t>534848727</t>
  </si>
  <si>
    <t>998</t>
  </si>
  <si>
    <t>Přesun hmot</t>
  </si>
  <si>
    <t>48</t>
  </si>
  <si>
    <t>998011002</t>
  </si>
  <si>
    <t>Přesun hmot pro budovy zděné v do 12 m</t>
  </si>
  <si>
    <t>-1700377187</t>
  </si>
  <si>
    <t>PSV</t>
  </si>
  <si>
    <t>Práce a dodávky PSV</t>
  </si>
  <si>
    <t>741</t>
  </si>
  <si>
    <t>49</t>
  </si>
  <si>
    <t>741-05.1</t>
  </si>
  <si>
    <t>Stavební přípomoce pro elektroinstalaci - drážky, průrazy, zapravení aj.</t>
  </si>
  <si>
    <t>-442551950</t>
  </si>
  <si>
    <t>742</t>
  </si>
  <si>
    <t>Elektroinstalace - slaboproud - příprava kamery</t>
  </si>
  <si>
    <t>50</t>
  </si>
  <si>
    <t>220450007</t>
  </si>
  <si>
    <t>Montáž datové skříně rack</t>
  </si>
  <si>
    <t>-611311129</t>
  </si>
  <si>
    <t>51</t>
  </si>
  <si>
    <t>3571311R</t>
  </si>
  <si>
    <t>datový rack 12U 600x400mm</t>
  </si>
  <si>
    <t>-927641871</t>
  </si>
  <si>
    <t>52</t>
  </si>
  <si>
    <t>742110503</t>
  </si>
  <si>
    <t>Montáž krabic pro slaboproud zapuštěných plastových odbočných univerzální s víčkem</t>
  </si>
  <si>
    <t>-1149478800</t>
  </si>
  <si>
    <t>53</t>
  </si>
  <si>
    <t>34571519</t>
  </si>
  <si>
    <t>krabice univerzální odbočná z PH s víčkem, D 73,5 mm x 43 mm</t>
  </si>
  <si>
    <t>-1394094898</t>
  </si>
  <si>
    <t>54</t>
  </si>
  <si>
    <t>743111315R</t>
  </si>
  <si>
    <t>Montáž protrubkování pro datové rozvody</t>
  </si>
  <si>
    <t>22802029</t>
  </si>
  <si>
    <t xml:space="preserve">Poznámka k položce:_x000d_
Poznámka k položce: Jedná se o přípravu pro kamerový systém tak, aby bylo možné v budoucnu osadit koncové prvky bez zásahu do nově opravených prostor. Kabely budou ukončeny na fasádě na vhodném místě s dostatečnou rezervou, uloženy do krabičky a zavíčkovány. Ke každé kameře bude samostatný datový kabel, který bude přivedený do datového racku v dopravní kanceláři s označením a identifikací.  Předpoklad 8x kamera na fasádu objektu (rohy) + 1x v čekárně</t>
  </si>
  <si>
    <t>55</t>
  </si>
  <si>
    <t>345713510</t>
  </si>
  <si>
    <t>trubka elektroinstalační ohebná Kopoflex</t>
  </si>
  <si>
    <t>-1263545471</t>
  </si>
  <si>
    <t>150*1,1 "Přepočtené koeficientem množství</t>
  </si>
  <si>
    <t>56</t>
  </si>
  <si>
    <t>744422110</t>
  </si>
  <si>
    <t>Montáž kabelu UTP</t>
  </si>
  <si>
    <t>-86763373</t>
  </si>
  <si>
    <t>57</t>
  </si>
  <si>
    <t>341210100</t>
  </si>
  <si>
    <t>UTP Belden 1583ENH, C5E, 100MHz, 4pár, bezhalogenový</t>
  </si>
  <si>
    <t>-1166021582</t>
  </si>
  <si>
    <t>400*1,1 "Přepočtené koeficientem množství</t>
  </si>
  <si>
    <t>748</t>
  </si>
  <si>
    <t>Elektromontáže - osvětlovací zařízení a svítidla</t>
  </si>
  <si>
    <t>58</t>
  </si>
  <si>
    <t>2102030R0</t>
  </si>
  <si>
    <t>Informační systém - montáž prosvětleného piktogramu "Otvovice" uchycený na stěnu</t>
  </si>
  <si>
    <t>-728458809</t>
  </si>
  <si>
    <t>Poznámka k položce:_x000d_
Poznámka k položce: Jedná se pouze o práce spojené s ukotvením a montáží orientačního a informačního systému včetně pomocných konstrukcí. Samotná dodávka hlavních prosvětlených tabulí bude realizována z rámcové smlouvy objednatele u centrálního dodavatele informačních a orientačních tabulí.</t>
  </si>
  <si>
    <t>764</t>
  </si>
  <si>
    <t>Konstrukce klempířské</t>
  </si>
  <si>
    <t>59</t>
  </si>
  <si>
    <t>764002851</t>
  </si>
  <si>
    <t>Demontáž oplechování parapetů do suti</t>
  </si>
  <si>
    <t>-1664940131</t>
  </si>
  <si>
    <t>Poznámka k položce:_x000d_
Poznámka k položce: Jedná se o orientační vnější rozměry otvoru, před realizací nutné přesné zaměření každého okna.</t>
  </si>
  <si>
    <t>60</t>
  </si>
  <si>
    <t>764004861</t>
  </si>
  <si>
    <t>Demontáž svodu do suti</t>
  </si>
  <si>
    <t>-2091466137</t>
  </si>
  <si>
    <t>9,5*2</t>
  </si>
  <si>
    <t>61</t>
  </si>
  <si>
    <t>764216604</t>
  </si>
  <si>
    <t>Oplechování rovných parapetů mechanicky kotvené z Pz s povrchovou úpravou rš 330 mm vč. přípravy a opravy podkladu</t>
  </si>
  <si>
    <t>-1193754723</t>
  </si>
  <si>
    <t>62</t>
  </si>
  <si>
    <t>764218604</t>
  </si>
  <si>
    <t>Oplechování rovné římsy mechanicky kotvené z Pz s upraveným povrchem rš 330 mm</t>
  </si>
  <si>
    <t>1274577838</t>
  </si>
  <si>
    <t>(12,2+11,9)*2</t>
  </si>
  <si>
    <t>63</t>
  </si>
  <si>
    <t>764518622</t>
  </si>
  <si>
    <t>Svod z pozinkovaného plechu s upraveným povrchem včetně objímek, kolen a odskoků kruhový, průměru 100 mm</t>
  </si>
  <si>
    <t>405303144</t>
  </si>
  <si>
    <t>64</t>
  </si>
  <si>
    <t>998764202</t>
  </si>
  <si>
    <t>Přesun hmot procentní pro konstrukce klempířské v objektech v do 12 m</t>
  </si>
  <si>
    <t>%</t>
  </si>
  <si>
    <t>-804562164</t>
  </si>
  <si>
    <t>766</t>
  </si>
  <si>
    <t>Konstrukce truhlářské</t>
  </si>
  <si>
    <t>65</t>
  </si>
  <si>
    <t>766441811</t>
  </si>
  <si>
    <t>Demontáž parapetních desek dřevěných, laminovaných šířky do 30 cm</t>
  </si>
  <si>
    <t>-1542087243</t>
  </si>
  <si>
    <t>66</t>
  </si>
  <si>
    <t>766622132</t>
  </si>
  <si>
    <t>Montáž oken plastových včetně montáže rámu plochy přes 1 m2 otevíravých do zdiva, výšky přes 1,5 do 2,5 m</t>
  </si>
  <si>
    <t>-1617310354</t>
  </si>
  <si>
    <t>67</t>
  </si>
  <si>
    <t>61140053.1</t>
  </si>
  <si>
    <t>okno plastové 2křídlové se sklopným nadsvětlíkem 150x130 cm O/OS, barva - imitace dřeva v oboustranném dekoru, celoobvodové kování ROTO NT - izolační dvojsklo, zasklení 4-16-4, Uw max 1,2 W/m2.K</t>
  </si>
  <si>
    <t>1082916982</t>
  </si>
  <si>
    <t xml:space="preserve">Poznámka k položce:_x000d_
Poznámka k položce: Jedná se o orientační vnější rozměry otvoru! Před zadáním do výroby je nutné zaměření každého otvoru. Pozor - změna typu oken, nutno přizpůsobit dle situace po vybourání původních dvojitých špaletových oken!  Zachovat členění dle stávajících oken._x000d_
Dekor bude upřesněn investorem.</t>
  </si>
  <si>
    <t>68</t>
  </si>
  <si>
    <t>61140053.2</t>
  </si>
  <si>
    <t>okno plastové 2křídlové se sklopným nadsvětlíkem 140x190 cm O/OS, barva - imitace dřeva v oboustranném dekoru, celoobvodové kování ROTO NT - izolační dvojsklo, zasklení 4-16-4, Uw max 1,2 W/m2.K</t>
  </si>
  <si>
    <t>-2077766346</t>
  </si>
  <si>
    <t>69</t>
  </si>
  <si>
    <t>61140053.3</t>
  </si>
  <si>
    <t>okno plastové 2křídlové se sklopným nadsvětlíkem 110x210 cm O/OS, barva - imitace dřeva v oboustranném dekoru, celoobvodové kování ROTO NT - izolační dvojsklo, zasklení 4-16-4, Uw max 1,2 W/m2.K</t>
  </si>
  <si>
    <t>-491702749</t>
  </si>
  <si>
    <t>70</t>
  </si>
  <si>
    <t>61140053.4</t>
  </si>
  <si>
    <t>okno plastové 2křídlové se sklopným nadsvětlíkem 140x150 cm O/OS, barva - imitace dřeva v oboustranném dekoru, celoobvodové kování ROTO NT - izolační dvojsklo, zasklení 4-16-4, Uw max 1,2 W/m2.K</t>
  </si>
  <si>
    <t>1496262393</t>
  </si>
  <si>
    <t>71</t>
  </si>
  <si>
    <t>61140053.5</t>
  </si>
  <si>
    <t>okno plastové 3křídlové se sklopným nadsvětlíkem 200x190 cm O/OS, barva - imitace dřeva v oboustranném dekoru, celoobvodové kování ROTO NT - izolační dvojsklo, zasklení 4-16-4, Uw max 1,2 W/m2.K</t>
  </si>
  <si>
    <t>1280721178</t>
  </si>
  <si>
    <t>72</t>
  </si>
  <si>
    <t>61140053.6</t>
  </si>
  <si>
    <t xml:space="preserve">okno plastové 2křídlové se sklopným nadsvětlíkem 110x190 cm O/OS, barva - imitace dřeva v oboustranném dekoru, celoobvodové kování ROTO NT - izolační dvojsklo, zasklení 4-16-4, Uw max 1,2 W/m2.K_x000d_
</t>
  </si>
  <si>
    <t>-1851654445</t>
  </si>
  <si>
    <t>73</t>
  </si>
  <si>
    <t>766660461</t>
  </si>
  <si>
    <t>Montáž dveřních křídel dřevěných nebo plastových vchodových dveří včetně rámu do zdiva dvoukřídlových s nadsvětlíkem</t>
  </si>
  <si>
    <t>1469170251</t>
  </si>
  <si>
    <t>74</t>
  </si>
  <si>
    <t>553413400.1</t>
  </si>
  <si>
    <t>dveře plastové vchodové bezpečnostní 1křídlové 2/3 sklo, s proskleným fixním nadsvětlíkem (bezp. zasklení, plné, otevíravé 140x240 cm, kování bezp. celoobvodové vícebodové, oboustranný dekor dřeva (vybere investor)</t>
  </si>
  <si>
    <t>2281195</t>
  </si>
  <si>
    <t xml:space="preserve">Poznámka k položce:_x000d_
Poznámka k položce: Jedná se o orientační vnější rozměry otvoru, před realizací nutné přesné zaměření!  Dveře budou dodány s dodatečným vyztužením ocelovými výztuhami a zpevněním rohů. Výplň HPL z vyztužené lisované syntetické pryskyřice nepodléhající tepelné roztažnosti. Vícebodové bezpečnostní kování.  Pozor - změna typu dveří, nutno přizpůsobit dle situace po vybourání původních dvojitých dveří!  Zachovat členění dle stávajících dveří.</t>
  </si>
  <si>
    <t>75</t>
  </si>
  <si>
    <t>553413400.8</t>
  </si>
  <si>
    <t>dveře plastové vchodové bezpečnostní 1křídlové plné, s proskleným fixním nadsvětlíkem (bezp. zasklení, plné, otevíravé 140x240 cm, kování bezp. celoobvodové vícebodové, oboustranný dekor dřeva (vybere investor)</t>
  </si>
  <si>
    <t>-814089330</t>
  </si>
  <si>
    <t>76</t>
  </si>
  <si>
    <t>766694113</t>
  </si>
  <si>
    <t>Montáž parapetních desek dřevěných, laminovaných šířky do 30 cm délky do 2,6 m</t>
  </si>
  <si>
    <t>-344100621</t>
  </si>
  <si>
    <t>77</t>
  </si>
  <si>
    <t>611444020</t>
  </si>
  <si>
    <t>parapet plastový vnitřní - Deceuninck komůrkový - šíře dle aktuální situace po osazení nových oken</t>
  </si>
  <si>
    <t>367016907</t>
  </si>
  <si>
    <t>Poznámka k položce:_x000d_
Poznámka k položce: Jedná se o orientační vnější rozměry otvoru, před realizací nutné přesné zaměření.</t>
  </si>
  <si>
    <t>78</t>
  </si>
  <si>
    <t>611444150</t>
  </si>
  <si>
    <t>koncovka k parapetu plastovému vnitřnímu 1 pár</t>
  </si>
  <si>
    <t>-234186162</t>
  </si>
  <si>
    <t>79</t>
  </si>
  <si>
    <t>998766202</t>
  </si>
  <si>
    <t>Přesun hmot procentní pro konstrukce truhlářské v objektech v do 12 m</t>
  </si>
  <si>
    <t>-1024562108</t>
  </si>
  <si>
    <t>767</t>
  </si>
  <si>
    <t>Konstrukce zámečnické</t>
  </si>
  <si>
    <t>80</t>
  </si>
  <si>
    <t>7675399</t>
  </si>
  <si>
    <t>Nové čistící zóny vč. přípravy podkladu, rámu a rohoží</t>
  </si>
  <si>
    <t>324638172</t>
  </si>
  <si>
    <t>3*1,2*0,6</t>
  </si>
  <si>
    <t>81</t>
  </si>
  <si>
    <t>767610115</t>
  </si>
  <si>
    <t>Montáž oken jednoduchých pevných do zdiva plochy do 0,6 m2</t>
  </si>
  <si>
    <t>-1333566777</t>
  </si>
  <si>
    <t>(0,4*0,7)*4</t>
  </si>
  <si>
    <t>82</t>
  </si>
  <si>
    <t>767-07</t>
  </si>
  <si>
    <t>sklepní okno, ocelový rám, výplň mřížka z tahokovu vč povrchové úpravy žárovým zinkováním, kompletní konstrukce včetně kotvení, 40x60 cm</t>
  </si>
  <si>
    <t>1357344535</t>
  </si>
  <si>
    <t>Poznámka k položce:_x000d_
Poznámka k položce: orientační rozměry 60/40cm</t>
  </si>
  <si>
    <t>83</t>
  </si>
  <si>
    <t>767641110</t>
  </si>
  <si>
    <t>Montáž dokončení okování dveří otvíravých jednokřídlových</t>
  </si>
  <si>
    <t>-1007334013</t>
  </si>
  <si>
    <t>84</t>
  </si>
  <si>
    <t>549146300</t>
  </si>
  <si>
    <t xml:space="preserve">kování bezpečnostní včetně štítu Golem nerez-  klika-klika</t>
  </si>
  <si>
    <t>-2145199823</t>
  </si>
  <si>
    <t>Poznámka k položce:_x000d_
Poznámka k položce: provedení dle upřesnění zástupce investora na místě u konkrétních dveří</t>
  </si>
  <si>
    <t>85</t>
  </si>
  <si>
    <t>549641500</t>
  </si>
  <si>
    <t>vložka zámková cylindrická oboustranná bezpečnostní FAB DYNAMIC + 4 klíče</t>
  </si>
  <si>
    <t>-1303090698</t>
  </si>
  <si>
    <t>86</t>
  </si>
  <si>
    <t>767649191</t>
  </si>
  <si>
    <t>Montáž dveří - samozavírače hydraulického</t>
  </si>
  <si>
    <t>-1235406350</t>
  </si>
  <si>
    <t>87</t>
  </si>
  <si>
    <t>549172500</t>
  </si>
  <si>
    <t>samozavírač dveří hydraulický</t>
  </si>
  <si>
    <t>677678356</t>
  </si>
  <si>
    <t>88</t>
  </si>
  <si>
    <t>767661811</t>
  </si>
  <si>
    <t>Demontáž mříží pevných nebo otevíravých</t>
  </si>
  <si>
    <t>-1709566082</t>
  </si>
  <si>
    <t>89</t>
  </si>
  <si>
    <t>767893112</t>
  </si>
  <si>
    <t>Montáž stříšek nad venkovními vstupy z kovových profilů kotvených k nosné konstrukci pomocí závěsů, výplň z umělých hmot rovných šířky přes 1,50 do 2,00 m</t>
  </si>
  <si>
    <t>-1079679958</t>
  </si>
  <si>
    <t>90</t>
  </si>
  <si>
    <t>28319019R</t>
  </si>
  <si>
    <t>vchodová stříška oblouková, kotvená pomocí konzol, hliníkový rám, výplň dutinkový polykarbonát 1400x850mm</t>
  </si>
  <si>
    <t>-1602809512</t>
  </si>
  <si>
    <t>91</t>
  </si>
  <si>
    <t>28319029</t>
  </si>
  <si>
    <t>Kotvící sada pro vchodové stříšky, 1x chemická kotva 300ml, 4x závitová tyč M8 - délka 160mm, 4x plastové sítko, 2x mixér</t>
  </si>
  <si>
    <t>balení</t>
  </si>
  <si>
    <t>-1776482508</t>
  </si>
  <si>
    <t>92</t>
  </si>
  <si>
    <t>767995113.1</t>
  </si>
  <si>
    <t xml:space="preserve">Montáž cedule s označením zastávky "Otvovice" </t>
  </si>
  <si>
    <t>-629802415</t>
  </si>
  <si>
    <t>Poznámka k položce:_x000d_
Jedná se pouze o práce spojené s ukotvením a montáží orientačního a informačního systému včetně pomocných konstrukcí. Samotná dodávka tabulí bude realizována z rámcové smlouvy objednatele u centrálního dodavatele informačních a orientačních tabulí.</t>
  </si>
  <si>
    <t>93</t>
  </si>
  <si>
    <t>767996801</t>
  </si>
  <si>
    <t>Demontáž atypických zámečnických konstrukcí rozebráním hmotnosti jednotlivých dílů do 50 kg</t>
  </si>
  <si>
    <t>kg</t>
  </si>
  <si>
    <t>-571956950</t>
  </si>
  <si>
    <t>94</t>
  </si>
  <si>
    <t>767996801.1</t>
  </si>
  <si>
    <t>Demontáž cedule s označením zastávky</t>
  </si>
  <si>
    <t>-598772265</t>
  </si>
  <si>
    <t>95</t>
  </si>
  <si>
    <t>998767202</t>
  </si>
  <si>
    <t>Přesun hmot pro zámečnické konstrukce stanovený procentní sazbou (%) z ceny vodorovná dopravní vzdálenost do 50 m v objektech výšky přes 6 do 12 m</t>
  </si>
  <si>
    <t>2122467476</t>
  </si>
  <si>
    <t>783</t>
  </si>
  <si>
    <t>Dokončovací práce - nátěry</t>
  </si>
  <si>
    <t>96</t>
  </si>
  <si>
    <t>783306805</t>
  </si>
  <si>
    <t>Odstranění nátěrů ze zámečnických konstrukcí opálením s obroušením</t>
  </si>
  <si>
    <t>1527716676</t>
  </si>
  <si>
    <t>97</t>
  </si>
  <si>
    <t>783314101</t>
  </si>
  <si>
    <t>Základní nátěr zámečnických konstrukcí jednonásobný syntetický</t>
  </si>
  <si>
    <t>-210999695</t>
  </si>
  <si>
    <t>98</t>
  </si>
  <si>
    <t>783315101</t>
  </si>
  <si>
    <t>Mezinátěr zámečnických konstrukcí jednonásobný syntetický standardní</t>
  </si>
  <si>
    <t>919148307</t>
  </si>
  <si>
    <t>99</t>
  </si>
  <si>
    <t>783317101</t>
  </si>
  <si>
    <t>Krycí nátěr (email) zámečnických konstrukcí jednonásobný syntetický standardní</t>
  </si>
  <si>
    <t>-178279626</t>
  </si>
  <si>
    <t>100</t>
  </si>
  <si>
    <t>783823133</t>
  </si>
  <si>
    <t>Penetrační nátěr omítek hladkých omítek hladkých, zrnitých tenkovrstvých nebo štukových stupně členitosti 1 a 2 silikátový</t>
  </si>
  <si>
    <t>-80120916</t>
  </si>
  <si>
    <t>101</t>
  </si>
  <si>
    <t>783826675</t>
  </si>
  <si>
    <t>Hydrofobizační nátěr omítek silikonový, transparentní, povrchů hrubých betonových povrchů nebo omítek hrubých, rýhovaných tenkovrstvých nebo škrábaných (břízolitových)</t>
  </si>
  <si>
    <t>500617295</t>
  </si>
  <si>
    <t>102</t>
  </si>
  <si>
    <t>783827423</t>
  </si>
  <si>
    <t>Krycí (ochranný ) nátěr omítek dvojnásobný hladkých omítek hladkých, zrnitých tenkovrstvých nebo štukových stupně členitosti 1 a 2 silikátový</t>
  </si>
  <si>
    <t>1076403789</t>
  </si>
  <si>
    <t>103</t>
  </si>
  <si>
    <t>783827429</t>
  </si>
  <si>
    <t>Krycí (ochranný ) nátěr omítek dvojnásobný hladkých omítek hladkých, zrnitých tenkovrstvých nebo štukových stupně členitosti 1 a 2 Příplatek k cenám -7421 až -7427 za biocidní přísadu</t>
  </si>
  <si>
    <t>2123977853</t>
  </si>
  <si>
    <t>104</t>
  </si>
  <si>
    <t>783846523</t>
  </si>
  <si>
    <t>Antigraffiti preventivní nátěr omítek hladkých omítek hladkých, zrnitých tenkovrstvých nebo štukových trvalý pro opakované odstraňování graffiti v počtu do 100 cyklů</t>
  </si>
  <si>
    <t>-689541234</t>
  </si>
  <si>
    <t>(12,2+11,9)*2*4,7"k římse"</t>
  </si>
  <si>
    <t>105</t>
  </si>
  <si>
    <t>783846533</t>
  </si>
  <si>
    <t>Antigraffiti preventivní nátěr omítek hladkých zdiva lícového trvalý pro opakované odstraňování graffiti v počtu do 100 cyklů</t>
  </si>
  <si>
    <t>-1759626304</t>
  </si>
  <si>
    <t>106</t>
  </si>
  <si>
    <t>783897603</t>
  </si>
  <si>
    <t>Krycí (ochranný ) nátěr omítek Příplatek k cenám za zvýšenou pracnost provádění styku 2 barev dvojnásobného nátěru</t>
  </si>
  <si>
    <t>1941777648</t>
  </si>
  <si>
    <t>107</t>
  </si>
  <si>
    <t>783897611</t>
  </si>
  <si>
    <t>Krycí (ochranný ) nátěr omítek Příplatek k cenám za provádění barevného nátěru v odstínu středně sytém dvojnásobného</t>
  </si>
  <si>
    <t>224647675</t>
  </si>
  <si>
    <t>786</t>
  </si>
  <si>
    <t>Dokončovací práce - čalounické úpravy</t>
  </si>
  <si>
    <t>108</t>
  </si>
  <si>
    <t>786624121</t>
  </si>
  <si>
    <t>Montáž zastiňujících žaluzií lamelových do oken zdvojených otevíravých, sklápěcích nebo vyklápěcích kovových</t>
  </si>
  <si>
    <t>1016178458</t>
  </si>
  <si>
    <t>(1,1*2,1)*4</t>
  </si>
  <si>
    <t>109</t>
  </si>
  <si>
    <t>55346200</t>
  </si>
  <si>
    <t>žaluzie horizontální interiérové</t>
  </si>
  <si>
    <t>2139903678</t>
  </si>
  <si>
    <t>110</t>
  </si>
  <si>
    <t>998786202</t>
  </si>
  <si>
    <t>Přesun hmot pro čalounické úpravy stanovený procentní sazbou (%) z ceny vodorovná dopravní vzdálenost do 50 m v objektech výšky přes 6 do 12 m</t>
  </si>
  <si>
    <t>-460785005</t>
  </si>
  <si>
    <t>22-M</t>
  </si>
  <si>
    <t>Montáže oznam. a zabezp. zařízení</t>
  </si>
  <si>
    <t>111</t>
  </si>
  <si>
    <t>220320021</t>
  </si>
  <si>
    <t>Montáž hodin venkovních</t>
  </si>
  <si>
    <t>556077002</t>
  </si>
  <si>
    <t>112</t>
  </si>
  <si>
    <t>3944525R2</t>
  </si>
  <si>
    <t xml:space="preserve">Čtvercové venkovní hodiny analogové dvoustranné na stěnu s boční konzolou METROLINE typ  242.A.60.D.B.C11.LLX</t>
  </si>
  <si>
    <t>256</t>
  </si>
  <si>
    <t>1438218104</t>
  </si>
  <si>
    <t>113</t>
  </si>
  <si>
    <t>220320021-D</t>
  </si>
  <si>
    <t>Demontáž hodin</t>
  </si>
  <si>
    <t>-1204639347</t>
  </si>
  <si>
    <t>114</t>
  </si>
  <si>
    <t>220370101</t>
  </si>
  <si>
    <t>Funkční dodavatelské přezkoušení železničního rozhlasového zařízení reproduktoru</t>
  </si>
  <si>
    <t>-500496108</t>
  </si>
  <si>
    <t>115</t>
  </si>
  <si>
    <t>220370440</t>
  </si>
  <si>
    <t>Montáž reproduktoru vč. konzoly</t>
  </si>
  <si>
    <t>778902192</t>
  </si>
  <si>
    <t>Poznámka k položce:_x000d_
Poznámka k položce: Práce na těchto zařízeních je nutné koordinovat se správcem těchto zařízení - správou sdělovací a zabezpečovací techniky SSZT!</t>
  </si>
  <si>
    <t>116</t>
  </si>
  <si>
    <t>22-M-000</t>
  </si>
  <si>
    <t>reproduktor DEXON SC20AH vč. konzoly kompletní</t>
  </si>
  <si>
    <t>-1780166902</t>
  </si>
  <si>
    <t>117</t>
  </si>
  <si>
    <t>220370440-D.1</t>
  </si>
  <si>
    <t>Demontáž reproduktoru vč. konzoly</t>
  </si>
  <si>
    <t>262137976</t>
  </si>
  <si>
    <t>118</t>
  </si>
  <si>
    <t>22037044R2</t>
  </si>
  <si>
    <t>Zapravení a výměna stávajícího vedení oznamovacích a slaboproudých zařízení na fasádě</t>
  </si>
  <si>
    <t>1984997472</t>
  </si>
  <si>
    <t xml:space="preserve">Poznámka k položce:_x000d_
Poznámka k položce: Veškeré vedení oznamovacích a slaboproudých zařízení bude zapraveno pod omítku. Tj. část vedení od zařízení v rámci fasády vč. průrazu bude zapraveno a uloženo do chráničky s vhodným ukončením a napojením na stávající vedení v krabici, tak aby byla možná výměna kompletního vedení ze strany SSZT bez zásahu do opravovaných částí  Práce na těchto zařízeních je nutné koordinovat se správcem těchto zařízení - správou sdělovací a zabezpečovací techniky SSZT!</t>
  </si>
  <si>
    <t>SO.02 - Oprava střechy</t>
  </si>
  <si>
    <t>OST - Poznámky</t>
  </si>
  <si>
    <t xml:space="preserve">    9 - Ostatní konstrukce a práce-bourání</t>
  </si>
  <si>
    <t xml:space="preserve">    742 -  Elektroinstalace</t>
  </si>
  <si>
    <t xml:space="preserve">    762 - Konstrukce tesařské</t>
  </si>
  <si>
    <t xml:space="preserve">    765 - Krytina skládaná</t>
  </si>
  <si>
    <t xml:space="preserve">    783 -  Dokončovací práce</t>
  </si>
  <si>
    <t>OST</t>
  </si>
  <si>
    <t>Poznámky</t>
  </si>
  <si>
    <t>000000002</t>
  </si>
  <si>
    <t>262144</t>
  </si>
  <si>
    <t>-1986167983</t>
  </si>
  <si>
    <t xml:space="preserve">Poznámka k položce:_x000d_
Poznámka k položce: Zadání je zpracováno v rozsahu a podrobnosti zadávací dokumentace v rozsahu omezeném technickou zprávou.  Součástí položek jsou veškeré s nimi spojené práce, které jsou zapotřebí pro provedení kompletní dodávky díla, a to i když nejsou zvlášť uvedeny ve výkazu výměr. To znamená, že veškeré položky patrné zejména z technické zprávy a na ni navazujících částí výkazů je třeba v nabídkové ceně doplnit a ocenit jako kompletně vykonané práce vč materiálu, nářadí a strojů nutných k práci, tak aby bylo možné zakázku realizovat jako komplet "na klíč" i když tyto nejsou ve výkazu výměr vypsány zvlášť.  Pokud nejsou uvedeny montážní práce samostatně, je montáž součástí jednotkových cen!</t>
  </si>
  <si>
    <t>31638111R</t>
  </si>
  <si>
    <t>Zabezpečení komínových těles po odbourání nadstřešní části v prostoru půdy</t>
  </si>
  <si>
    <t>460364401</t>
  </si>
  <si>
    <t>Ostatní konstrukce a práce-bourání</t>
  </si>
  <si>
    <t>D+M doplňků střechy vč. povrchové úpravy - konzole, antény, průchodky, držáky aj. vč. demontáže stávajících</t>
  </si>
  <si>
    <t>-949334105</t>
  </si>
  <si>
    <t>952903001.2.1</t>
  </si>
  <si>
    <t xml:space="preserve">Vyklizení velkoobjemové odpadu z půdních prostor a z 2 bytových jednotek </t>
  </si>
  <si>
    <t>725083980</t>
  </si>
  <si>
    <t>962032631</t>
  </si>
  <si>
    <t>Bourání zdiva komínového nad střechou z cihel na MV nebo MVC</t>
  </si>
  <si>
    <t>-1922441332</t>
  </si>
  <si>
    <t>0,45*1,5*3</t>
  </si>
  <si>
    <t>976047231</t>
  </si>
  <si>
    <t>Vybourání betonových nebo ŽB krycích desek</t>
  </si>
  <si>
    <t>1562245452</t>
  </si>
  <si>
    <t>(0,45*1,5)*2</t>
  </si>
  <si>
    <t>-384901527</t>
  </si>
  <si>
    <t>579003548</t>
  </si>
  <si>
    <t>-719121739</t>
  </si>
  <si>
    <t>99701350R</t>
  </si>
  <si>
    <t>Odvoz výzisku z železného šrotu na místo určené objednatelem do 20 km se složením</t>
  </si>
  <si>
    <t>-1128417482</t>
  </si>
  <si>
    <t xml:space="preserve">Poznámka k položce:_x000d_
Poznámka k položce: Železný šrot bude odvezen a složen dle pokynů zástupce investora do sběrného místa.   Samotný železný šrot je majetkem investora.   Hospodaření s vyzískaným materiálem (mimo odpad) bude prováděno v souladu se Směrnicí SŽDC č. 42 ze dne 7.1.2013.</t>
  </si>
  <si>
    <t>997013803</t>
  </si>
  <si>
    <t>Poplatek za uložení stavebního odpadu z keramických materiálů na skládce (skládkovné)</t>
  </si>
  <si>
    <t>1915713515</t>
  </si>
  <si>
    <t>997013811</t>
  </si>
  <si>
    <t>Poplatek za uložení stavebního dřevěného odpadu na skládce (skládkovné)</t>
  </si>
  <si>
    <t>742095044</t>
  </si>
  <si>
    <t>997013814.1</t>
  </si>
  <si>
    <t>Poplatek za uložení na skládce (skládkovné) směsného komunálního a velkoobjemového odpadu kód odpadu 201 301</t>
  </si>
  <si>
    <t>-851562715</t>
  </si>
  <si>
    <t>997013831</t>
  </si>
  <si>
    <t>Poplatek za uložení stavebního směsného odpadu na skládce (skládkovné)</t>
  </si>
  <si>
    <t>1488904583</t>
  </si>
  <si>
    <t>23,338</t>
  </si>
  <si>
    <t>-19,985</t>
  </si>
  <si>
    <t>-2,912</t>
  </si>
  <si>
    <t>-1907226689</t>
  </si>
  <si>
    <t xml:space="preserve"> Elektroinstalace</t>
  </si>
  <si>
    <t>742420021</t>
  </si>
  <si>
    <t>Montáž společné televizní antény antenního stožáru včetně upevňovacího materiálu</t>
  </si>
  <si>
    <t>-372869828</t>
  </si>
  <si>
    <t>31674068R</t>
  </si>
  <si>
    <t>stožár anténní Pz v 3m</t>
  </si>
  <si>
    <t>-1391897716</t>
  </si>
  <si>
    <t>742420811</t>
  </si>
  <si>
    <t>Demontáž společné televizní antény venkovní televizní antény nebo FM antény</t>
  </si>
  <si>
    <t>402231615</t>
  </si>
  <si>
    <t>742420821</t>
  </si>
  <si>
    <t>Demontáž společné televizní antény anténního stožáru</t>
  </si>
  <si>
    <t>-210297117</t>
  </si>
  <si>
    <t>762</t>
  </si>
  <si>
    <t>Konstrukce tesařské</t>
  </si>
  <si>
    <t>762081351</t>
  </si>
  <si>
    <t>Vyrovnání a příprava st. krovů pro novou krytinu</t>
  </si>
  <si>
    <t>1221253556</t>
  </si>
  <si>
    <t>8*15*2</t>
  </si>
  <si>
    <t>762083122</t>
  </si>
  <si>
    <t>Impregnace řeziva proti dřevokaznému hmyzu, houbám a plísním máčením třída ohrožení 3 a 4</t>
  </si>
  <si>
    <t>-48731608</t>
  </si>
  <si>
    <t>762101900R1</t>
  </si>
  <si>
    <t>Oprava vyřezávaných dřevěných konzol pod přesahem střechy vč. odstranění starého a provedení nového nátěru</t>
  </si>
  <si>
    <t>632533044</t>
  </si>
  <si>
    <t>76233213R</t>
  </si>
  <si>
    <t>Výměna poškozených nosných částí krovů včetně profilace dle stávajícího vzhledu</t>
  </si>
  <si>
    <t>2119358265</t>
  </si>
  <si>
    <t>240*0,3 'Přepočtené koeficientem množství</t>
  </si>
  <si>
    <t>762341210</t>
  </si>
  <si>
    <t>Montáž bednění střech rovných a šikmých sklonu do 60° z hrubých prken na sraz</t>
  </si>
  <si>
    <t>2038555718</t>
  </si>
  <si>
    <t>232-67,44</t>
  </si>
  <si>
    <t>60515111</t>
  </si>
  <si>
    <t>řezivo jehličnaté boční prkno jakost I.-II. 2-3cm</t>
  </si>
  <si>
    <t>1310775068</t>
  </si>
  <si>
    <t>164,56*0,025</t>
  </si>
  <si>
    <t>4,114*1,1 'Přepočtené koeficientem množství</t>
  </si>
  <si>
    <t>762341260</t>
  </si>
  <si>
    <t>Montáž bednění střech rovných a šikmých sklonu do 60° z palubek</t>
  </si>
  <si>
    <t>-173535083</t>
  </si>
  <si>
    <t>(6,8*1,2)*4</t>
  </si>
  <si>
    <t>(14,5*1,2)*2</t>
  </si>
  <si>
    <t>61191184</t>
  </si>
  <si>
    <t>palubky SM 25x146mm A/B</t>
  </si>
  <si>
    <t>1909405178</t>
  </si>
  <si>
    <t>67,44*1,15 'Přepočtené koeficientem množství</t>
  </si>
  <si>
    <t>762341811</t>
  </si>
  <si>
    <t>Demontáž bednění střech z prken</t>
  </si>
  <si>
    <t>-325261512</t>
  </si>
  <si>
    <t>762342214</t>
  </si>
  <si>
    <t>Montáž laťování na střechách jednoduchých sklonu do 60° osové vzdálenosti do 360 mm</t>
  </si>
  <si>
    <t>479305705</t>
  </si>
  <si>
    <t>605141140</t>
  </si>
  <si>
    <t>řezivo jehličnaté,střešní latě impregnované dl 4 - 5 m</t>
  </si>
  <si>
    <t>-641025537</t>
  </si>
  <si>
    <t>((0,04*0,06)*14,5*26)*2</t>
  </si>
  <si>
    <t>762342441</t>
  </si>
  <si>
    <t>Montáž lišt trojúhelníkových nebo kontralatí na střechách sklonu do 60°</t>
  </si>
  <si>
    <t>1777381409</t>
  </si>
  <si>
    <t>-1664124849</t>
  </si>
  <si>
    <t>240*0,04*0,06</t>
  </si>
  <si>
    <t>0,576*1,1 'Přepočtené koeficientem množství</t>
  </si>
  <si>
    <t>762342811</t>
  </si>
  <si>
    <t>Demontáž bednění a laťování laťování střech sklonu do 60° se všemi nadstřešními konstrukcemi, z latí průřezové plochy do 25 cm2 při osové vzdálenosti do 0,22 m</t>
  </si>
  <si>
    <t>-1611211205</t>
  </si>
  <si>
    <t>762395000</t>
  </si>
  <si>
    <t>Spojovací prostředky pro montáž krovu, bednění, laťování, světlíky, klíny</t>
  </si>
  <si>
    <t>1248848011</t>
  </si>
  <si>
    <t>4,525+1,81+0,634</t>
  </si>
  <si>
    <t>77,556*0,025</t>
  </si>
  <si>
    <t>998762202</t>
  </si>
  <si>
    <t>Přesun hmot procentní pro kce tesařské v objektech v do 12 m</t>
  </si>
  <si>
    <t>-937260287</t>
  </si>
  <si>
    <t>764002801</t>
  </si>
  <si>
    <t>Demontáž závětrné lišty do suti</t>
  </si>
  <si>
    <t>1625269875</t>
  </si>
  <si>
    <t>8*4</t>
  </si>
  <si>
    <t>764002812</t>
  </si>
  <si>
    <t>Demontáž okapového plechu do suti v krytině skládané</t>
  </si>
  <si>
    <t>116959011</t>
  </si>
  <si>
    <t>14,5*2</t>
  </si>
  <si>
    <t>764002821</t>
  </si>
  <si>
    <t>Demontáž střešního výlezu do suti</t>
  </si>
  <si>
    <t>-857163254</t>
  </si>
  <si>
    <t>764002881</t>
  </si>
  <si>
    <t>Demontáž lemování střešních prostupů do suti</t>
  </si>
  <si>
    <t>1573766076</t>
  </si>
  <si>
    <t>1,2*4</t>
  </si>
  <si>
    <t>764003801</t>
  </si>
  <si>
    <t>Demontáž lemování trub, konzol, držáků, ventilačních nástavců a jiných kusových prvků do suti</t>
  </si>
  <si>
    <t>991414519</t>
  </si>
  <si>
    <t>764004801</t>
  </si>
  <si>
    <t>Demontáž podokapního žlabu do suti</t>
  </si>
  <si>
    <t>1097918752</t>
  </si>
  <si>
    <t>76411165R</t>
  </si>
  <si>
    <t>Krytina střechy rovné z taškových tabulí z Pz plechu s povrchovou úpravou (poplastovaný plech) sklonu do 60°</t>
  </si>
  <si>
    <t>153477553</t>
  </si>
  <si>
    <t xml:space="preserve">Poznámka k položce:_x000d_
Poznámka k položce: Tl. plechu 0,6 mm -  varianta STRONG odolná proti prošlápnutí a krupobití, povrchová úprava ELITE, Předpokládaná barva 088 břidlicově šedá matná, kód barvy BRSE, NCS S 7005-B20G, RAL 7016, struktura jemně strukturovaná.  Barva bude finálně odsouhlasena na základě předložení vzorníku zástupcem ivestora na místě!</t>
  </si>
  <si>
    <t>8*14,5*2</t>
  </si>
  <si>
    <t>764211625</t>
  </si>
  <si>
    <t>Oplechování větraného hřebene s větracím pásem z Pz s povrchovou úpravou (poplastovaný plech) rš 400 mm</t>
  </si>
  <si>
    <t>-1767607980</t>
  </si>
  <si>
    <t xml:space="preserve">Poznámka k položce:_x000d_
Poznámka k položce: Příslušenství k taškovým tabulím nebo hladké drážkové falcované krytině, povrch Elite nebo Durafrost  Předpokládaná barva 088 břidlicově šedá matná, kód barvy BRSE, NCS S 7005-B20G, RAL 7016, struktura jemně strukturovaná,  barva bude finálně odsouhlasena na základě předložení vzorníku zástupcem ivestora na místě.</t>
  </si>
  <si>
    <t>764212635</t>
  </si>
  <si>
    <t>Oplechování štítu závětrnou lištou z Pz s povrchovou úpravou (poplastovaný plech) rš 400 mm</t>
  </si>
  <si>
    <t>1141089297</t>
  </si>
  <si>
    <t>76421266R</t>
  </si>
  <si>
    <t>Oplechování rovné okapové hrany z Pz s povrchovou úpravou (poplastovaný plech) rš 400 mm</t>
  </si>
  <si>
    <t>1485954201</t>
  </si>
  <si>
    <t>764213456</t>
  </si>
  <si>
    <t>Sněhový zachytávač krytiny z Pz plechu s povrchovou úpravou (poplastovaný plech) průběžný dvoutrubkový</t>
  </si>
  <si>
    <t>559115946</t>
  </si>
  <si>
    <t>764213652.1</t>
  </si>
  <si>
    <t>Střešní výlez rozměru 600 x 600 mm, střechy s krytinou skládanou nebo plechovou</t>
  </si>
  <si>
    <t>490309934</t>
  </si>
  <si>
    <t>764314612</t>
  </si>
  <si>
    <t>Lemování prostupů střech s krytinou skládanou nebo plechovou z Pz s povrchovou úpravou</t>
  </si>
  <si>
    <t>-353738250</t>
  </si>
  <si>
    <t>764315621</t>
  </si>
  <si>
    <t>Lemování trub, konzol,držáků z Pz s povrch úpravou (poplastovaný plech) střech s krytinou skládanou D do 75 mm</t>
  </si>
  <si>
    <t>1575502411</t>
  </si>
  <si>
    <t>764316643</t>
  </si>
  <si>
    <t>Větrací komínek izolovaný s průchodkou na skládané krytině z taškových tabulí s povrch. úpravou (poplastovaný plech) D 110mm</t>
  </si>
  <si>
    <t>1019954861</t>
  </si>
  <si>
    <t>764511602</t>
  </si>
  <si>
    <t>Žlab podokapní z pozinkovaného plechu s povrchovou úpravou včetně háků a čel půlkruhový rš 330 mm</t>
  </si>
  <si>
    <t>1561516114</t>
  </si>
  <si>
    <t>764511643</t>
  </si>
  <si>
    <t>Žlab podokapní z pozinkovaného plechu s povrchovou úpravou včetně háků a čel kotlík oválný (trychtýřový), rš žlabu/průměr svodu 330/120 mm</t>
  </si>
  <si>
    <t>-990156724</t>
  </si>
  <si>
    <t>-767017198</t>
  </si>
  <si>
    <t>765</t>
  </si>
  <si>
    <t>Krytina skládaná</t>
  </si>
  <si>
    <t>765111805</t>
  </si>
  <si>
    <t>Demontáž krytiny keramické drážkové, sklonu do 30° se zvětralou maltou do suti</t>
  </si>
  <si>
    <t>-1454403160</t>
  </si>
  <si>
    <t>765111811</t>
  </si>
  <si>
    <t>Demontáž krytiny keramické Příplatek k cenám za sklon přes 30° do suti</t>
  </si>
  <si>
    <t>1795244573</t>
  </si>
  <si>
    <t>765111865</t>
  </si>
  <si>
    <t>Demontáž krytiny keramické hřebenů a nároží, sklonu do 30° z hřebenáčů se zvětralou maltou do suti</t>
  </si>
  <si>
    <t>-2136308884</t>
  </si>
  <si>
    <t>765111881</t>
  </si>
  <si>
    <t>263579779</t>
  </si>
  <si>
    <t>765113121</t>
  </si>
  <si>
    <t>Okapová hrana s větrací mřížkou jednoduchou</t>
  </si>
  <si>
    <t>-1484677331</t>
  </si>
  <si>
    <t>765191023</t>
  </si>
  <si>
    <t>Montáž pojistné hydroizolační fólie kladené ve sklonu přes 20° s lepenými spoji na bednění</t>
  </si>
  <si>
    <t>1433650325</t>
  </si>
  <si>
    <t>63150819.ISV</t>
  </si>
  <si>
    <t>TYVEK SOLID, 50 000 × 1500mm, role 75 m2, kontaktní pojistná hydroizolace určená pro šikmé střechy a aplikaci na bednění.</t>
  </si>
  <si>
    <t>-1620504939</t>
  </si>
  <si>
    <t>232*1,15 'Přepočtené koeficientem množství</t>
  </si>
  <si>
    <t>998765202</t>
  </si>
  <si>
    <t>Přesun hmot procentní pro krytiny skládané v objektech v do 12 m</t>
  </si>
  <si>
    <t>1335014457</t>
  </si>
  <si>
    <t>767851803</t>
  </si>
  <si>
    <t>Demontáž komínových lávek kompletní celé lávky</t>
  </si>
  <si>
    <t>-948388625</t>
  </si>
  <si>
    <t>Přesun hmot procentní pro zámečnické konstrukce v objektech v do 12 m</t>
  </si>
  <si>
    <t>426140357</t>
  </si>
  <si>
    <t xml:space="preserve"> Dokončovací práce</t>
  </si>
  <si>
    <t>783201201</t>
  </si>
  <si>
    <t>Obroušení tesařských konstrukcí před provedením nátěru</t>
  </si>
  <si>
    <t>-1035174331</t>
  </si>
  <si>
    <t>783201201.1</t>
  </si>
  <si>
    <t>Příprava podkladu tesařských konstrukcí před provedením nátěru broušení s opálením všech stávajících vrstev</t>
  </si>
  <si>
    <t>1801864127</t>
  </si>
  <si>
    <t>783201401</t>
  </si>
  <si>
    <t>Příprava podkladu tesařských konstrukcí před provedením nátěru ometení</t>
  </si>
  <si>
    <t>2075050734</t>
  </si>
  <si>
    <t>783213121</t>
  </si>
  <si>
    <t>Napouštěcí dvojnásobný syntetický fungicidní nátěr tesařských konstrukcí zabudovaných do konstrukce</t>
  </si>
  <si>
    <t>-844123059</t>
  </si>
  <si>
    <t>783218111.1</t>
  </si>
  <si>
    <t>Lazurovací nátěr tesařských konstrukcí dvojnásobný syntetický</t>
  </si>
  <si>
    <t>-710979910</t>
  </si>
  <si>
    <t>Poznámka k položce:_x000d_
Poznámka k položce: Ref. Xyladecor Oversol</t>
  </si>
  <si>
    <t>783221112.1</t>
  </si>
  <si>
    <t>Nátěry syntetické KDK barva dražší matný povrch 1x antikorozní, 1x základní, 2x email</t>
  </si>
  <si>
    <t>-207421530</t>
  </si>
  <si>
    <t>Poznámka k položce:_x000d_
Poznámka k položce: (Dvířka rozvodnic, větracích dvířek a ostatních prvků na fasádě) vč.bezpečnostních označení</t>
  </si>
  <si>
    <t>SO.03 - Oprava čekárny</t>
  </si>
  <si>
    <t xml:space="preserve">    O01 - Mobiliář</t>
  </si>
  <si>
    <t xml:space="preserve">    711 - Izolace proti vodě, vlhkosti a plynům</t>
  </si>
  <si>
    <t xml:space="preserve">    713 - Izolace tepelné</t>
  </si>
  <si>
    <t xml:space="preserve">    763 - Konstrukce suché výstavby</t>
  </si>
  <si>
    <t xml:space="preserve">    771 - Podlahy z dlaždic</t>
  </si>
  <si>
    <t xml:space="preserve">    776 - Podlahy povlakové</t>
  </si>
  <si>
    <t xml:space="preserve">    784 - Dokončovací práce - malby</t>
  </si>
  <si>
    <t>310239411</t>
  </si>
  <si>
    <t>Zazdívka otvorů ve zdivu nadzákladovém cihlami pálenými plochy přes 1 m2 do 4 m2 na maltu cementovou</t>
  </si>
  <si>
    <t>-1449069054</t>
  </si>
  <si>
    <t>1,4*2,4*0,3</t>
  </si>
  <si>
    <t>612131121</t>
  </si>
  <si>
    <t>Penetrace akrylát-silikonová vnitřních stěn nanášená ručně</t>
  </si>
  <si>
    <t>-1822709771</t>
  </si>
  <si>
    <t>38,28+17,4</t>
  </si>
  <si>
    <t>612135011</t>
  </si>
  <si>
    <t>Vyrovnání podkladu vnitřních stěn tmelem po odstraněném nátěru - linkrusta</t>
  </si>
  <si>
    <t>-779488572</t>
  </si>
  <si>
    <t>(5+3,7)*2*1,5</t>
  </si>
  <si>
    <t>612142001</t>
  </si>
  <si>
    <t>Potažení vnitřních stěn sklovláknitým pletivem vtlačeným do tenkovrstvé hmoty</t>
  </si>
  <si>
    <t>955117385</t>
  </si>
  <si>
    <t>612311131</t>
  </si>
  <si>
    <t>Potažení vnitřních stěn vápenným štukem tloušťky do 3 mm ručně</t>
  </si>
  <si>
    <t>-1320278312</t>
  </si>
  <si>
    <t>612325413</t>
  </si>
  <si>
    <t>Oprava vnitřní vápenocementové hladké omítky stěn v rozsahu plochy do 50%</t>
  </si>
  <si>
    <t>-1294826138</t>
  </si>
  <si>
    <t>(3,7+5)*2*2,2</t>
  </si>
  <si>
    <t>612821012</t>
  </si>
  <si>
    <t>Sanační omítka vnitřních ploch stěn pro vlhké a zasolené zdivo, prováděná ve dvou vrstvách, tl. jádrové omítky do 30 mm ručně štuková</t>
  </si>
  <si>
    <t>-1046583082</t>
  </si>
  <si>
    <t>(3,7+5)*2*1</t>
  </si>
  <si>
    <t>631311126</t>
  </si>
  <si>
    <t>Mazanina z betonu prostého bez zvýšených nároků na prostředí tl. přes 80 do 120 mm tř. C 25/30</t>
  </si>
  <si>
    <t>416746754</t>
  </si>
  <si>
    <t>18,5*0,1</t>
  </si>
  <si>
    <t>631319173</t>
  </si>
  <si>
    <t>Příplatek k cenám mazanin za stržení povrchu spodní vrstvy mazaniny latí před vložením výztuže nebo pletiva pro tl. obou vrstev mazaniny přes 80 do 120 mm</t>
  </si>
  <si>
    <t>-794216526</t>
  </si>
  <si>
    <t>631362021</t>
  </si>
  <si>
    <t>Výztuž mazanin ze svařovaných sítí z drátů typu KARI</t>
  </si>
  <si>
    <t>-425147924</t>
  </si>
  <si>
    <t>634111114</t>
  </si>
  <si>
    <t>Obvodová dilatace mezi stěnou a mazaninou nebo potěrem pružnou těsnicí páskou na bázi syntetického kaučuku výšky 100 mm</t>
  </si>
  <si>
    <t>-1715596083</t>
  </si>
  <si>
    <t>(3,7+5)*2</t>
  </si>
  <si>
    <t>635111242</t>
  </si>
  <si>
    <t>Násyp ze štěrkopísku, písku nebo kameniva pod podlahy se zhutněním z kameniva hrubého 16-32</t>
  </si>
  <si>
    <t>1997099555</t>
  </si>
  <si>
    <t>949101111</t>
  </si>
  <si>
    <t>Lešení pomocné pro objekty pozemních staveb s lešeňovou podlahou v do 1,9 m zatížení do 150 kg/m2</t>
  </si>
  <si>
    <t>-981285190</t>
  </si>
  <si>
    <t>952901111</t>
  </si>
  <si>
    <t>Vyčištění budov bytové a občanské výstavby při výšce podlaží do 4 m</t>
  </si>
  <si>
    <t>1597372078</t>
  </si>
  <si>
    <t>-1956935897</t>
  </si>
  <si>
    <t>1,4*2,4</t>
  </si>
  <si>
    <t>978013161</t>
  </si>
  <si>
    <t>Otlučení vnitřní vápenné nebo vápenocementové omítky stěn v rozsahu do 50 %</t>
  </si>
  <si>
    <t>-589044875</t>
  </si>
  <si>
    <t>97805954R</t>
  </si>
  <si>
    <t>Stavební přípomoce pro elektroinstalaci kompletní vč. zapravení a povrchové úpravy</t>
  </si>
  <si>
    <t>1291861083</t>
  </si>
  <si>
    <t>97805954R2.1</t>
  </si>
  <si>
    <t>Demontáž a zpětná montáž příp. přemístění garnýží, nástěnek, klaprámů, cedulí, otočných jízdních řádů a ost. doplňkových kcí pro provedení prací</t>
  </si>
  <si>
    <t>408270208</t>
  </si>
  <si>
    <t>997013213</t>
  </si>
  <si>
    <t>Vnitrostaveništní doprava suti a vybouraných hmot vodorovně do 50 m svisle ručně pro budovy a haly výšky přes 9 do 12 m</t>
  </si>
  <si>
    <t>-49816290</t>
  </si>
  <si>
    <t>-1812762757</t>
  </si>
  <si>
    <t>997013511</t>
  </si>
  <si>
    <t>Odvoz suti a vybouraných hmot z meziskládky na skládku s naložením a se složením, na vzdálenost do 1 km</t>
  </si>
  <si>
    <t>-1150281982</t>
  </si>
  <si>
    <t>-1229700105</t>
  </si>
  <si>
    <t>998011001</t>
  </si>
  <si>
    <t>Přesun hmot pro budovy zděné v do 6 m</t>
  </si>
  <si>
    <t>-1949068895</t>
  </si>
  <si>
    <t>O01</t>
  </si>
  <si>
    <t>Mobiliář</t>
  </si>
  <si>
    <t>O0012</t>
  </si>
  <si>
    <t>D+M lavice do čekárny , vel. 1260-1300, vč povrchové úpravy - upřesnění dle TZ</t>
  </si>
  <si>
    <t>-1922344547</t>
  </si>
  <si>
    <t xml:space="preserve">Poznámka k položce:_x000d_
Poznámka k položce: Lavička ukotvená k podlaze většími ocelovými šrouby chráněnými proti demontáži. Všechny kovové všechny kovové části jsou žárově pozinkovány a následně pokryty polyesterovým práškem či jiným vhodným povrchem  Míry: dle dispozic umístění, dle pokynů investora  Provedení dle sm. SŽDC PO-20/2019-GŘ - „Moderní design a architektura nádraží a zastávek ČR – Mobiliář“   čj. 62741/2019-SŽDC-GŘ-O23 ze dne 23. 10. 2019</t>
  </si>
  <si>
    <t>O0014.1</t>
  </si>
  <si>
    <t>D+M odpadkový koš objem min. 60l - upřesnění dle TZ</t>
  </si>
  <si>
    <t>-657854471</t>
  </si>
  <si>
    <t xml:space="preserve">Poznámka k položce:_x000d_
Poznámka k položce: koše budou v antivandal provedení a zabezpečeny proti krádeži ukotvením k podlaze - místo určení a barevné provedení dle vyjádření zástupce investora na místě po předložení vzorníku  Odpadkový koš se skládá z tělesa koše, podstavce a vyjímatelné vložky.  Provedení dle sm. SŽDC PO-20/2019-GŘ - „Moderní design a architektura nádraží a zastávek ČR – Mobiliář“   čj. 62741/2019-SŽDC-GŘ-O23 ze dne 23. 10. 2019</t>
  </si>
  <si>
    <t>O0015</t>
  </si>
  <si>
    <t>Odvoz a likvidace stávajícího vnitřního mobiliáře</t>
  </si>
  <si>
    <t>-463755207</t>
  </si>
  <si>
    <t>711</t>
  </si>
  <si>
    <t>Izolace proti vodě, vlhkosti a plynům</t>
  </si>
  <si>
    <t>711111001</t>
  </si>
  <si>
    <t>Provedení izolace proti zemní vlhkosti natěradly a tmely za studena na ploše vodorovné V nátěrem penetračním</t>
  </si>
  <si>
    <t>-444481363</t>
  </si>
  <si>
    <t>11163150</t>
  </si>
  <si>
    <t>lak penetrační asfaltový</t>
  </si>
  <si>
    <t>564438128</t>
  </si>
  <si>
    <t>18,5*0,0003 'Přepočtené koeficientem množství</t>
  </si>
  <si>
    <t>711141559</t>
  </si>
  <si>
    <t>Provedení izolace proti zemní vlhkosti pásy přitavením NAIP na ploše vodorovné V</t>
  </si>
  <si>
    <t>395404944</t>
  </si>
  <si>
    <t>62832000</t>
  </si>
  <si>
    <t>pás asfaltový natavitelný oxidovaný tl 3,0mm typu V60 S30 s vložkou ze skleněné rohože, s jemnozrnným minerálním posypem</t>
  </si>
  <si>
    <t>-1737175242</t>
  </si>
  <si>
    <t>18,5*1,15 'Přepočtené koeficientem množství</t>
  </si>
  <si>
    <t>998711202</t>
  </si>
  <si>
    <t>Přesun hmot pro izolace proti vodě, vlhkosti a plynům stanovený procentní sazbou (%) z ceny vodorovná dopravní vzdálenost do 50 m v objektech výšky přes 6 do 12 m</t>
  </si>
  <si>
    <t>-289143038</t>
  </si>
  <si>
    <t>713</t>
  </si>
  <si>
    <t>Izolace tepelné</t>
  </si>
  <si>
    <t>713121111</t>
  </si>
  <si>
    <t>Montáž tepelné izolace podlah rohožemi, pásy, deskami, dílci, bloky (izolační materiál ve specifikaci) kladenými volně jednovrstvá</t>
  </si>
  <si>
    <t>-621407222</t>
  </si>
  <si>
    <t>28372309</t>
  </si>
  <si>
    <t>deska EPS 100 do plochých střech a podlah λ=0,037 tl 100mm</t>
  </si>
  <si>
    <t>306634673</t>
  </si>
  <si>
    <t>18,5*1,02 'Přepočtené koeficientem množství</t>
  </si>
  <si>
    <t>998713202</t>
  </si>
  <si>
    <t>Přesun hmot pro izolace tepelné stanovený procentní sazbou (%) z ceny vodorovná dopravní vzdálenost do 50 m v objektech výšky přes 6 do 12 m</t>
  </si>
  <si>
    <t>-217320861</t>
  </si>
  <si>
    <t>762522811</t>
  </si>
  <si>
    <t>Demontáž podlah s polštáři z prken tl. do 32 mm</t>
  </si>
  <si>
    <t>1578462392</t>
  </si>
  <si>
    <t>Přesun hmot pro konstrukce tesařské stanovený procentní sazbou (%) z ceny vodorovná dopravní vzdálenost do 50 m v objektech výšky přes 6 do 12 m</t>
  </si>
  <si>
    <t>476640806</t>
  </si>
  <si>
    <t>763</t>
  </si>
  <si>
    <t>Konstrukce suché výstavby</t>
  </si>
  <si>
    <t>763131511</t>
  </si>
  <si>
    <t>SDK podhled deska 1xA 12,5 bez TI jednovrstvá spodní kce profil CD+UD</t>
  </si>
  <si>
    <t>-1089177977</t>
  </si>
  <si>
    <t>3,7*5</t>
  </si>
  <si>
    <t>763131713</t>
  </si>
  <si>
    <t>SDK podhled napojení na obvodové konstrukce profilem</t>
  </si>
  <si>
    <t>1221247484</t>
  </si>
  <si>
    <t>763131714</t>
  </si>
  <si>
    <t>SDK podhled základní penetrační nátěr</t>
  </si>
  <si>
    <t>-2069401078</t>
  </si>
  <si>
    <t>998763402</t>
  </si>
  <si>
    <t>Přesun hmot pro konstrukce montované z desek stanovený procentní sazbou (%) z ceny vodorovná dopravní vzdálenost do 50 m v objektech výšky přes 6 do 12 m</t>
  </si>
  <si>
    <t>155474855</t>
  </si>
  <si>
    <t>76665519D1</t>
  </si>
  <si>
    <t>Repase, úprava, revize, nátěr pokladního okna vč. obložení ostění, kontrolou a přetmelením zasklení, výměny vadných částí aj. orientační rozměry 100/210 cm</t>
  </si>
  <si>
    <t>-1109770974</t>
  </si>
  <si>
    <t>Poznámka k položce:_x000d_
Poznámka k položce: Odstranění starých nátěrů, ošetření, vytmelení, přebroušení, impregnace a opatření novým dvojnásobným nátěrem.</t>
  </si>
  <si>
    <t>Přesun hmot pro konstrukce truhlářské stanovený procentní sazbou (%) z ceny vodorovná dopravní vzdálenost do 50 m v objektech výšky přes 6 do 12 m</t>
  </si>
  <si>
    <t>-434472437</t>
  </si>
  <si>
    <t>771</t>
  </si>
  <si>
    <t>Podlahy z dlaždic</t>
  </si>
  <si>
    <t>771474142</t>
  </si>
  <si>
    <t>Montáž soklíků z dlaždic keramických s požlábkem flexibilní lepidlo v do 120 mm</t>
  </si>
  <si>
    <t>1730403924</t>
  </si>
  <si>
    <t>59761312R</t>
  </si>
  <si>
    <t>sokl RAKO TAURUS s požlábkem 298 x 90 x 9 mm - odstín dle výběru investora</t>
  </si>
  <si>
    <t>706069771</t>
  </si>
  <si>
    <t>Poznámka k položce:_x000d_
Poznámka k položce: Konečné barevné provedení bude odsouhlaseno na základě předložení vzorníku zástupcem investora na místě.</t>
  </si>
  <si>
    <t>17,4/0,3</t>
  </si>
  <si>
    <t>771574113</t>
  </si>
  <si>
    <t>Montáž podlah keramických režných hladkých lepených flexibilním lepidlem do 12 ks/m2</t>
  </si>
  <si>
    <t>-1536727195</t>
  </si>
  <si>
    <t>597614060.1</t>
  </si>
  <si>
    <t>dlaždice keramické slinuté neglazované, úprava protiskluz min. R10 - odstín dle výběru investora 29,8 x 29,8 x 0,9 cm</t>
  </si>
  <si>
    <t>-1052688295</t>
  </si>
  <si>
    <t>771591111</t>
  </si>
  <si>
    <t>Podlahy penetrace podkladu</t>
  </si>
  <si>
    <t>414904833</t>
  </si>
  <si>
    <t>771990112</t>
  </si>
  <si>
    <t>Vyrovnání podkladu samonivelační stěrkou tl 4 mm pevnosti 30 Mpa</t>
  </si>
  <si>
    <t>349653523</t>
  </si>
  <si>
    <t>771990192</t>
  </si>
  <si>
    <t>Příplatek k vyrovnání podkladu dlažby samonivelační stěrkou pevnosti 30 Mpa ZKD 1 mm tloušťky</t>
  </si>
  <si>
    <t>1698512468</t>
  </si>
  <si>
    <t>998771202</t>
  </si>
  <si>
    <t>Přesun hmot pro podlahy z dlaždic stanovený procentní sazbou (%) z ceny vodorovná dopravní vzdálenost do 50 m v objektech výšky přes 6 do 12 m</t>
  </si>
  <si>
    <t>1545607956</t>
  </si>
  <si>
    <t>776</t>
  </si>
  <si>
    <t>Podlahy povlakové</t>
  </si>
  <si>
    <t>632902111</t>
  </si>
  <si>
    <t>Lokální vysprávky podkladu, příprava pro pokládku nové povlakové krytiny</t>
  </si>
  <si>
    <t>131988887</t>
  </si>
  <si>
    <t>776111311</t>
  </si>
  <si>
    <t>Vysátí podkladu povlakových podlah</t>
  </si>
  <si>
    <t>1218812956</t>
  </si>
  <si>
    <t>776401800</t>
  </si>
  <si>
    <t>Odstranění soklíků a lišt pryžových nebo plastových</t>
  </si>
  <si>
    <t>864065127</t>
  </si>
  <si>
    <t>776511810</t>
  </si>
  <si>
    <t>Demontáž povlakových podlah lepených bez podložky - vícevrstvých</t>
  </si>
  <si>
    <t>741445115</t>
  </si>
  <si>
    <t>776991821</t>
  </si>
  <si>
    <t>Odstranění lepidla ručně z podlah</t>
  </si>
  <si>
    <t>-1968254395</t>
  </si>
  <si>
    <t>998776202</t>
  </si>
  <si>
    <t>Přesun hmot pro podlahy povlakové stanovený procentní sazbou (%) z ceny vodorovná dopravní vzdálenost do 50 m v objektech výšky přes 6 do 12 m</t>
  </si>
  <si>
    <t>-2103379495</t>
  </si>
  <si>
    <t>783102801</t>
  </si>
  <si>
    <t>Odstranění nátěrů z KDK konstrukcí</t>
  </si>
  <si>
    <t>-2112164915</t>
  </si>
  <si>
    <t>783221112</t>
  </si>
  <si>
    <t>Nátěry syntetické KDK 1x antikorozní, 1x základní, 2x email</t>
  </si>
  <si>
    <t>-1589699804</t>
  </si>
  <si>
    <t>783806805</t>
  </si>
  <si>
    <t>Odstranění nátěrů z omítek opálením s obroušením</t>
  </si>
  <si>
    <t>-176824108</t>
  </si>
  <si>
    <t>784</t>
  </si>
  <si>
    <t>Dokončovací práce - malby</t>
  </si>
  <si>
    <t>784171121</t>
  </si>
  <si>
    <t>Zakrytí vnitřních ploch, konstrukcí nebo prvků v místnostech výšky do 3,80 m</t>
  </si>
  <si>
    <t>-1668752691</t>
  </si>
  <si>
    <t>784181101</t>
  </si>
  <si>
    <t>Základní akrylátová jednonásobná penetrace podkladu v místnostech výšky do 3,80m</t>
  </si>
  <si>
    <t>334221377</t>
  </si>
  <si>
    <t>784211101</t>
  </si>
  <si>
    <t>Malby z malířských směsí otěruvzdorných za mokra dvojnásobné, bílé za mokra otěruvzdorné výborně v místnostech výšky do 3,80 m</t>
  </si>
  <si>
    <t>-444573024</t>
  </si>
  <si>
    <t>(3,7+5)*2*3,2</t>
  </si>
  <si>
    <t>1616030729</t>
  </si>
  <si>
    <t>výdejní okno</t>
  </si>
  <si>
    <t>1*1</t>
  </si>
  <si>
    <t>1977831303</t>
  </si>
  <si>
    <t>384720012</t>
  </si>
  <si>
    <t>22037044R</t>
  </si>
  <si>
    <t>Zapravení a výměna stávajícího vedení oznamovacích a slaboproudých zařízení v rámci místnosti</t>
  </si>
  <si>
    <t>-95349659</t>
  </si>
  <si>
    <t xml:space="preserve">Poznámka k položce:_x000d_
Poznámka k položce: Veškeré vedení oznamovacích a slaboproudých zařízení bude vyměněno zapraveno pod omítku. Tj. část vedení od zařízení v rámci místnosti vč. průrazu z místnosti bude zapraveno a uloženo do chráničky s vhodným ukončením a napojením na stávající vedení v krabici, tak aby byla možná výměna kompletního vedení ze strany SSZT bez zásahu do opravované místnosti.  Práce na těchto zařízeních je nutné koordinovat se správcem těchto zařízení - správou sdělovací a zabezpečovací techniky SSZT!</t>
  </si>
  <si>
    <t>742-03</t>
  </si>
  <si>
    <t>ks</t>
  </si>
  <si>
    <t>-2072333380</t>
  </si>
  <si>
    <t>742340002</t>
  </si>
  <si>
    <t>Montáž hodin nástěnných</t>
  </si>
  <si>
    <t>992872650</t>
  </si>
  <si>
    <t>742-04</t>
  </si>
  <si>
    <t>Čtvercové hodiny , průměr číselníku 40 dle norem SŽDC</t>
  </si>
  <si>
    <t>1007538571</t>
  </si>
  <si>
    <t>742410201</t>
  </si>
  <si>
    <t>Montáž rozhlasu nastavení a oživení ústředny rozhlasu a naprogramování</t>
  </si>
  <si>
    <t>2084090817</t>
  </si>
  <si>
    <t>742-02</t>
  </si>
  <si>
    <t>reproduktor kompletní dle norem SŽDC</t>
  </si>
  <si>
    <t>-1334728246</t>
  </si>
  <si>
    <t>SO.04 - Oprava dopravní kanceláře a zázemí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</si>
  <si>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</si>
  <si>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</si>
  <si>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</si>
  <si>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</si>
  <si>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742 - Elektroinstalace - slaboproud</t>
  </si>
  <si>
    <t xml:space="preserve">    751 - Vzduchotechnika</t>
  </si>
  <si>
    <t xml:space="preserve">    781 - Dokončovací práce - obklady</t>
  </si>
  <si>
    <t>M - Práce a dodávky M</t>
  </si>
  <si>
    <t xml:space="preserve">    22-M - Montáže technologických zařízení pro dopravní stavby</t>
  </si>
  <si>
    <t>317142422</t>
  </si>
  <si>
    <t>Překlady nenosné z pórobetonu osazené do tenkého maltového lože, výšky do 250 mm, šířky překladu 100 mm, délky překladu přes 1000 do 1250 mm</t>
  </si>
  <si>
    <t>-1353813150</t>
  </si>
  <si>
    <t>340271045</t>
  </si>
  <si>
    <t>Zazdívka otvorů v příčkách nebo stěnách pórobetonovými tvárnicemi plochy přes 1 m2 do 4 m2, objemová hmotnost 500 kg/m3, tloušťka příčky 150 mm</t>
  </si>
  <si>
    <t>1289159401</t>
  </si>
  <si>
    <t>1*1,6"geberit"</t>
  </si>
  <si>
    <t>((0,6*2,2)+(1,5*0,4))*3"dveře"</t>
  </si>
  <si>
    <t>342272225</t>
  </si>
  <si>
    <t>Příčky z pórobetonových tvárnic hladkých na tenké maltové lože objemová hmotnost do 500 kg/m3, tloušťka příčky 100 mm</t>
  </si>
  <si>
    <t>1390708679</t>
  </si>
  <si>
    <t>1,4*2,7</t>
  </si>
  <si>
    <t>Podkladní a spojovací vrstva vnitřních omítaných ploch penetrace akrylát-silikonová nanášená ručně stěn</t>
  </si>
  <si>
    <t>-1499417498</t>
  </si>
  <si>
    <t>-1908093694</t>
  </si>
  <si>
    <t>Potažení vnitřních ploch pletivem v ploše nebo pruzích, na plném podkladu sklovláknitým vtlačením do tmelu stěn</t>
  </si>
  <si>
    <t>46606064</t>
  </si>
  <si>
    <t>dopravní kancelář</t>
  </si>
  <si>
    <t>(3,5+5)*2*2,6</t>
  </si>
  <si>
    <t>denní místnost</t>
  </si>
  <si>
    <t>chodba</t>
  </si>
  <si>
    <t>(3,1+5)*2*2,6</t>
  </si>
  <si>
    <t>soc.zař. personál</t>
  </si>
  <si>
    <t>(1,4+3,6)*2*1</t>
  </si>
  <si>
    <t>sklad</t>
  </si>
  <si>
    <t>(3+5)*2*2,6</t>
  </si>
  <si>
    <t>schodiště + rezerva</t>
  </si>
  <si>
    <t>Potažení vnitřních ploch štukem tloušťky do 3 mm svislých konstrukcí stěn</t>
  </si>
  <si>
    <t>1114771586</t>
  </si>
  <si>
    <t>Oprava vápenocementové omítky vnitřních ploch hladké, tloušťky do 20 mm stěn, v rozsahu opravované plochy přes 30 do 50%</t>
  </si>
  <si>
    <t>-210546238</t>
  </si>
  <si>
    <t>232,2</t>
  </si>
  <si>
    <t>-76,2</t>
  </si>
  <si>
    <t>-1137912602</t>
  </si>
  <si>
    <t>(3,5+5)*2*1</t>
  </si>
  <si>
    <t>(3,1+5)*2*1</t>
  </si>
  <si>
    <t>(3+5)*2*1</t>
  </si>
  <si>
    <t>-2133332896</t>
  </si>
  <si>
    <t>78,54*0,1</t>
  </si>
  <si>
    <t>-1855142038</t>
  </si>
  <si>
    <t>415857238</t>
  </si>
  <si>
    <t>0,004335*78,54</t>
  </si>
  <si>
    <t>632481213</t>
  </si>
  <si>
    <t>Separační vrstva k oddělení podlahových vrstev z polyetylénové fólie</t>
  </si>
  <si>
    <t>-1869213190</t>
  </si>
  <si>
    <t>-419308370</t>
  </si>
  <si>
    <t>635111232</t>
  </si>
  <si>
    <t>Násyp ze štěrkopísku, písku nebo kameniva pod podlahy se zhutněním z kameniva drobného 0-4</t>
  </si>
  <si>
    <t>-542908998</t>
  </si>
  <si>
    <t>-184120432</t>
  </si>
  <si>
    <t>642942611</t>
  </si>
  <si>
    <t>Osazování zárubní nebo rámů kovových dveřních lisovaných nebo z úhelníků bez dveřních křídel na montážní pěnu, plochy otvoru do 2,5 m2</t>
  </si>
  <si>
    <t>708603735</t>
  </si>
  <si>
    <t>55331350</t>
  </si>
  <si>
    <t>zárubeň ocelová pro běžné zdění a pórobeton 100 levá/pravá 800</t>
  </si>
  <si>
    <t>-1750693591</t>
  </si>
  <si>
    <t>55331346</t>
  </si>
  <si>
    <t>zárubeň ocelová pro běžné zdění a pórobeton 100 levá/pravá 600</t>
  </si>
  <si>
    <t>2142497051</t>
  </si>
  <si>
    <t>Lešení pomocné pracovní pro objekty pozemních staveb pro zatížení do 150 kg/m2, o výšce lešeňové podlahy do 1,9 m</t>
  </si>
  <si>
    <t>-188156541</t>
  </si>
  <si>
    <t>3,5*5</t>
  </si>
  <si>
    <t>3,1*5</t>
  </si>
  <si>
    <t>3*5</t>
  </si>
  <si>
    <t>1,4*3,6</t>
  </si>
  <si>
    <t>Vyčištění budov nebo objektů před předáním do užívání budov bytové nebo občanské výstavby, světlé výšky podlaží do 4 m</t>
  </si>
  <si>
    <t>-1049562551</t>
  </si>
  <si>
    <t>95290111R</t>
  </si>
  <si>
    <t>Dočasné vyklizení a zpětné nastěhování a osazení vybavení a zařízení pro provedení prací - nábytek, zařízení, nástěnky, šatní skříně aj.</t>
  </si>
  <si>
    <t>-1928409581</t>
  </si>
  <si>
    <t>95290111R2</t>
  </si>
  <si>
    <t>Opatření nutná k ochraně a zabezpečení sdělovacího a ostatního zařízení dopravní kanceláře pro provedení prací včetně projednání</t>
  </si>
  <si>
    <t>-1462378867</t>
  </si>
  <si>
    <t>Poznámka k položce:_x000d_
Poznámka k položce: Položka obsahuje veškeré konstrukce a práce pro zajištění provizorního chodu dopravní kanceláře po dobu akce včetně ochrany obsluhy a zařízení (práce budou probíhat za provozu)</t>
  </si>
  <si>
    <t>962031133</t>
  </si>
  <si>
    <t>Bourání příček z cihel, tvárnic nebo příčkovek z cihel pálených, plných nebo dutých na maltu vápennou nebo vápenocementovou, tl. do 150 mm</t>
  </si>
  <si>
    <t>-705228780</t>
  </si>
  <si>
    <t>1*2,4</t>
  </si>
  <si>
    <t>(1,5+1)*2,2</t>
  </si>
  <si>
    <t>965082941</t>
  </si>
  <si>
    <t>Odstranění násypu pod podlahami nebo ochranného násypu na střechách tl. přes 200 mm jakékoliv plochy</t>
  </si>
  <si>
    <t>2019172611</t>
  </si>
  <si>
    <t>70,54*0,3</t>
  </si>
  <si>
    <t>850055597</t>
  </si>
  <si>
    <t>(1,4*2,4)*3</t>
  </si>
  <si>
    <t>(1*2)*1</t>
  </si>
  <si>
    <t>968072455</t>
  </si>
  <si>
    <t>Vybourání kovových rámů oken s křídly, dveřních zárubní, vrat, stěn, ostění nebo obkladů dveřních zárubní, plochy do 2 m2</t>
  </si>
  <si>
    <t>206163729</t>
  </si>
  <si>
    <t>(1*2)*2</t>
  </si>
  <si>
    <t>974031132</t>
  </si>
  <si>
    <t>Vysekání rýh ve zdivu cihelném na maltu vápennou nebo vápenocementovou do hl. 50 mm a šířky do 70 mm</t>
  </si>
  <si>
    <t>583812267</t>
  </si>
  <si>
    <t>974031153</t>
  </si>
  <si>
    <t>Vysekání rýh ve zdivu cihelném na maltu vápennou nebo vápenocementovou do hl. 100 mm a šířky do 100 mm</t>
  </si>
  <si>
    <t>-1972564523</t>
  </si>
  <si>
    <t>Otlučení vápenných nebo vápenocementových omítek vnitřních ploch stěn s vyškrabáním spar, s očištěním zdiva, v rozsahu přes 30 do 50 %</t>
  </si>
  <si>
    <t>-1832370218</t>
  </si>
  <si>
    <t>997013153</t>
  </si>
  <si>
    <t>Vnitrostaveništní doprava suti a vybouraných hmot vodorovně do 50 m svisle s omezením mechanizace pro budovy a haly výšky přes 9 do 12 m</t>
  </si>
  <si>
    <t>1176653212</t>
  </si>
  <si>
    <t>Odvoz suti a vybouraných hmot na skládku nebo meziskládku se složením, na vzdálenost do 1 km</t>
  </si>
  <si>
    <t>-573533350</t>
  </si>
  <si>
    <t>Odvoz suti a vybouraných hmot na skládku nebo meziskládku se složením, na vzdálenost Příplatek k ceně za každý další i započatý 1 km přes 1 km</t>
  </si>
  <si>
    <t>904139635</t>
  </si>
  <si>
    <t>45,572*19 'Přepočtené koeficientem množství</t>
  </si>
  <si>
    <t>-1756440110</t>
  </si>
  <si>
    <t>45,572</t>
  </si>
  <si>
    <t>-34,269</t>
  </si>
  <si>
    <t>Poplatek za uložení odpadu ze sypkých materiálů na skládce (skládkovné)</t>
  </si>
  <si>
    <t>1720188636</t>
  </si>
  <si>
    <t>29,627</t>
  </si>
  <si>
    <t>4,642</t>
  </si>
  <si>
    <t>Přesun hmot pro budovy občanské výstavby, bydlení, výrobu a služby s nosnou svislou konstrukcí zděnou z cihel, tvárnic nebo kamene vodorovná dopravní vzdálenost do 100 m pro budovy výšky přes 6 do 12 m</t>
  </si>
  <si>
    <t>1539106612</t>
  </si>
  <si>
    <t>-62154115</t>
  </si>
  <si>
    <t>-1810313559</t>
  </si>
  <si>
    <t>78,54*0,0003 'Přepočtené koeficientem množství</t>
  </si>
  <si>
    <t>711111051</t>
  </si>
  <si>
    <t>Provedení izolace proti zemní vlhkosti natěradly a tmely za studena na ploše vodorovné V dvojnásobným nátěrem tekutou elastickou hydroizolací</t>
  </si>
  <si>
    <t>1118396581</t>
  </si>
  <si>
    <t>24551040</t>
  </si>
  <si>
    <t>stěrka hydroizolační dvousložková cemento-polymerová pod dlažbu</t>
  </si>
  <si>
    <t>1387291270</t>
  </si>
  <si>
    <t>5,04*1,5 'Přepočtené koeficientem množství</t>
  </si>
  <si>
    <t>711112051</t>
  </si>
  <si>
    <t>Provedení izolace proti zemní vlhkosti natěradly a tmely za studena na ploše svislé S dvojnásobným nátěrem tekutou elastickou hydroizolací</t>
  </si>
  <si>
    <t>1602966701</t>
  </si>
  <si>
    <t>(1+1)*2</t>
  </si>
  <si>
    <t>1134530445</t>
  </si>
  <si>
    <t>4*1,5 'Přepočtené koeficientem množství</t>
  </si>
  <si>
    <t>-448670861</t>
  </si>
  <si>
    <t>1082968497</t>
  </si>
  <si>
    <t>78,54*1,15 'Přepočtené koeficientem množství</t>
  </si>
  <si>
    <t>178152106</t>
  </si>
  <si>
    <t>1721066895</t>
  </si>
  <si>
    <t>1635989401</t>
  </si>
  <si>
    <t>78,54*1,02 'Přepočtené koeficientem množství</t>
  </si>
  <si>
    <t>-67603384</t>
  </si>
  <si>
    <t>721</t>
  </si>
  <si>
    <t>Zdravotechnika - vnitřní kanalizace</t>
  </si>
  <si>
    <t>721174000</t>
  </si>
  <si>
    <t>Ostatní nespecifikované práce a materiály</t>
  </si>
  <si>
    <t>220714513</t>
  </si>
  <si>
    <t>721174001</t>
  </si>
  <si>
    <t>Napojení na stávající kanalizaci ve sklepních prostorech</t>
  </si>
  <si>
    <t>-1222028070</t>
  </si>
  <si>
    <t>721174024</t>
  </si>
  <si>
    <t>Potrubí z trub polypropylenových odpadní (svislé) DN 75</t>
  </si>
  <si>
    <t>468376788</t>
  </si>
  <si>
    <t>721183803</t>
  </si>
  <si>
    <t>Demontáž potrubí z olověných trub odpadních nebo připojovacích do D 54</t>
  </si>
  <si>
    <t>1759780788</t>
  </si>
  <si>
    <t>721274123</t>
  </si>
  <si>
    <t>Ventily přivzdušňovací odpadních potrubí vnitřní DN 100</t>
  </si>
  <si>
    <t>1718944475</t>
  </si>
  <si>
    <t>721290111</t>
  </si>
  <si>
    <t>Zkouška těsnosti kanalizace v objektech vodou do DN 125</t>
  </si>
  <si>
    <t>-496382356</t>
  </si>
  <si>
    <t>998721202</t>
  </si>
  <si>
    <t>Přesun hmot pro vnitřní kanalizace stanovený procentní sazbou (%) z ceny vodorovná dopravní vzdálenost do 50 m v objektech výšky přes 6 do 12 m</t>
  </si>
  <si>
    <t>-354548496</t>
  </si>
  <si>
    <t>722</t>
  </si>
  <si>
    <t>Zdravotechnika - vnitřní vodovod</t>
  </si>
  <si>
    <t>722170801</t>
  </si>
  <si>
    <t>Demontáž rozvodů vody z plastů do Ø 25 mm</t>
  </si>
  <si>
    <t>2049861148</t>
  </si>
  <si>
    <t>722173000</t>
  </si>
  <si>
    <t>Ostatní nespicifikované práce a materiály</t>
  </si>
  <si>
    <t>-487858298</t>
  </si>
  <si>
    <t>722174002</t>
  </si>
  <si>
    <t>Potrubí z plastových trubek z polypropylenu (PPR) svařovaných polyfuzně PN 16 (SDR 7,4) D 20 x 2,8</t>
  </si>
  <si>
    <t>533718531</t>
  </si>
  <si>
    <t>722181111</t>
  </si>
  <si>
    <t>Ochrana potrubí plstěnými pásy DN do 20 mm</t>
  </si>
  <si>
    <t>989431662</t>
  </si>
  <si>
    <t>722181812</t>
  </si>
  <si>
    <t>Demontáž plstěných pásů z trub do Ø 50</t>
  </si>
  <si>
    <t>1227220631</t>
  </si>
  <si>
    <t>722290234</t>
  </si>
  <si>
    <t>Zkoušky, proplach a desinfekce vodovodního potrubí proplach a desinfekce vodovodního potrubí do DN 80</t>
  </si>
  <si>
    <t>1595555938</t>
  </si>
  <si>
    <t>998722202</t>
  </si>
  <si>
    <t>Přesun hmot pro vnitřní vodovod stanovený procentní sazbou (%) z ceny vodorovná dopravní vzdálenost do 50 m v objektech výšky přes 6 do 12 m</t>
  </si>
  <si>
    <t>355440534</t>
  </si>
  <si>
    <t>725</t>
  </si>
  <si>
    <t>Zdravotechnika - zařizovací předměty</t>
  </si>
  <si>
    <t>725110811</t>
  </si>
  <si>
    <t>Demontáž klozetů splachovacích s nádrží nebo tlakovým splachovačem</t>
  </si>
  <si>
    <t>-1923576133</t>
  </si>
  <si>
    <t>725112022</t>
  </si>
  <si>
    <t>Zařízení záchodů klozety keramické závěsné na nosné stěny s hlubokým splachováním odpad vodorovný</t>
  </si>
  <si>
    <t>1705792956</t>
  </si>
  <si>
    <t>725210821</t>
  </si>
  <si>
    <t>Demontáž umyvadel bez výtokových armatur umyvadel</t>
  </si>
  <si>
    <t>2097456556</t>
  </si>
  <si>
    <t>725211603</t>
  </si>
  <si>
    <t>Umyvadla keramická bílá bez výtokových armatur připevněná na stěnu šrouby bez sloupu nebo krytu na sifon 600 mm</t>
  </si>
  <si>
    <t>-488554418</t>
  </si>
  <si>
    <t>725240812</t>
  </si>
  <si>
    <t>Demontáž sprchových kabin a vaniček bez výtokových armatur vaniček</t>
  </si>
  <si>
    <t>2009542084</t>
  </si>
  <si>
    <t>725241513</t>
  </si>
  <si>
    <t>Sprchové vaničky keramické čtvercové 900x900 mm</t>
  </si>
  <si>
    <t>941868793</t>
  </si>
  <si>
    <t>725244102.1</t>
  </si>
  <si>
    <t>Dodávka a montáž sprchového závěsu vč. rozpěrné tyče</t>
  </si>
  <si>
    <t>-255903797</t>
  </si>
  <si>
    <t>725311121</t>
  </si>
  <si>
    <t>Dřezy bez výtokových armatur jednoduché se zápachovou uzávěrkou nerezové s odkapávací plochou 560x480 mm a miskou</t>
  </si>
  <si>
    <t>727548415</t>
  </si>
  <si>
    <t>725530826</t>
  </si>
  <si>
    <t>Demontáž elektrických zásobníkových ohřívačů vody akumulačních do 800 l</t>
  </si>
  <si>
    <t>-1081507747</t>
  </si>
  <si>
    <t>725532124</t>
  </si>
  <si>
    <t>Elektrické ohřívače zásobníkové beztlakové přepadové akumulační s pojistným ventilem závěsné svislé objem nádrže (příkon) 160 l (2,0 kW)</t>
  </si>
  <si>
    <t>2279677</t>
  </si>
  <si>
    <t>725535222</t>
  </si>
  <si>
    <t>Elektrické ohřívače zásobníkové pojistné armatury bezpečnostní souprava s redukčním ventilem a výlevkou</t>
  </si>
  <si>
    <t>-2126923460</t>
  </si>
  <si>
    <t>725820801</t>
  </si>
  <si>
    <t>Demontáž baterií nástěnných do G 3/4</t>
  </si>
  <si>
    <t>-731839507</t>
  </si>
  <si>
    <t>725821325</t>
  </si>
  <si>
    <t>Baterie dřezové stojánkové pákové s otáčivým ústím a délkou ramínka 220 mm</t>
  </si>
  <si>
    <t>-1334716667</t>
  </si>
  <si>
    <t>725822613</t>
  </si>
  <si>
    <t>Baterie umyvadlové stojánkové pákové s výpustí</t>
  </si>
  <si>
    <t>-1585077178</t>
  </si>
  <si>
    <t>725840850</t>
  </si>
  <si>
    <t>Demontáž baterií sprchových diferenciálních do G 3/4 x 1</t>
  </si>
  <si>
    <t>38030237</t>
  </si>
  <si>
    <t>725841312</t>
  </si>
  <si>
    <t>Baterie sprchové nástěnné pákové</t>
  </si>
  <si>
    <t>872844150</t>
  </si>
  <si>
    <t>725861102</t>
  </si>
  <si>
    <t>Zápachové uzávěrky zařizovacích předmětů pro umyvadla DN 40</t>
  </si>
  <si>
    <t>-1300130184</t>
  </si>
  <si>
    <t>725862103</t>
  </si>
  <si>
    <t>Zápachové uzávěrky zařizovacích předmětů pro dřezy DN 40/50</t>
  </si>
  <si>
    <t>1250846962</t>
  </si>
  <si>
    <t>72586211R</t>
  </si>
  <si>
    <t>Zápachová uzávěrka pro ohřívač nebo kotel (přepad)</t>
  </si>
  <si>
    <t>-2015128330</t>
  </si>
  <si>
    <t>998725202</t>
  </si>
  <si>
    <t>Přesun hmot pro zařizovací předměty stanovený procentní sazbou (%) z ceny vodorovná dopravní vzdálenost do 50 m v objektech výšky přes 6 do 12 m</t>
  </si>
  <si>
    <t>1167723239</t>
  </si>
  <si>
    <t>726</t>
  </si>
  <si>
    <t>Zdravotechnika - předstěnové instalace</t>
  </si>
  <si>
    <t>726111031</t>
  </si>
  <si>
    <t>Předstěnové instalační systémy pro zazdění do masivních zděných konstrukcí pro závěsné klozety ovládání zepředu, stavební výška 1080 mm</t>
  </si>
  <si>
    <t>1987066410</t>
  </si>
  <si>
    <t>998726212</t>
  </si>
  <si>
    <t>Přesun hmot pro instalační prefabrikáty stanovený procentní sazbou (%) z ceny vodorovná dopravní vzdálenost do 50 m v objektech výšky přes 6 do 12 m</t>
  </si>
  <si>
    <t>-471975056</t>
  </si>
  <si>
    <t>Elektroinstalace - slaboproud</t>
  </si>
  <si>
    <t>742000001R</t>
  </si>
  <si>
    <t>-183817481</t>
  </si>
  <si>
    <t>Poznámka k položce:_x000d_
Jedná se o přípravu pro kamerový systém tak, aby bylo možné v budoucnu osadit koncové prvky bez zásahu do nově opravených prostor. Kabely budou ukončeny na fasádě na vhodném místě s dostatečnou rezervou, uloženy do krabičky a zavíčkovány. Ke každé kameře bude samostatný datový kabel, který bude přivedený do datového racku v dopravní kanceláři s označením a identifikací._x000d_
_x000d_
Předpoklad 6x kamera na fasádu objektu (rohy) + 1x v čekárně</t>
  </si>
  <si>
    <t>34571351</t>
  </si>
  <si>
    <t>trubka elektroinstalační ohebná dvouplášťová korugovaná (chránička) D 41/50mm, HDPE+LDPE</t>
  </si>
  <si>
    <t>-1253620682</t>
  </si>
  <si>
    <t>742110005</t>
  </si>
  <si>
    <t>Montáž trubek elektroinstalačních plastových ohebných uložených v podlaze</t>
  </si>
  <si>
    <t>-1782242394</t>
  </si>
  <si>
    <t>34575152R</t>
  </si>
  <si>
    <t>žlab kabelový s víkem PVC (200x126)</t>
  </si>
  <si>
    <t>353689885</t>
  </si>
  <si>
    <t>9,52380952380952*1,05 'Přepočtené koeficientem množství</t>
  </si>
  <si>
    <t>742120001R</t>
  </si>
  <si>
    <t>1265847243</t>
  </si>
  <si>
    <t>34121010</t>
  </si>
  <si>
    <t>kabel sdělovací s Cu jádrem 3x5x0,5mm</t>
  </si>
  <si>
    <t>343555613</t>
  </si>
  <si>
    <t>83,3333333333334*1,2 'Přepočtené koeficientem množství</t>
  </si>
  <si>
    <t>751</t>
  </si>
  <si>
    <t>Vzduchotechnika</t>
  </si>
  <si>
    <t>751111010.1</t>
  </si>
  <si>
    <t>Odtah pro ventilátory přes vnější stěnu kompletní vč. ukončující nerez mřížky, potrubí, průrazů, zapravení, začištění a zateplení pro snížení množství kondenzátu aj.</t>
  </si>
  <si>
    <t>1604568185</t>
  </si>
  <si>
    <t>751111012</t>
  </si>
  <si>
    <t>Montáž ventilátoru axiálního nízkotlakého nástěnného základního, průměru přes 100 do 200 mm</t>
  </si>
  <si>
    <t>1032904447</t>
  </si>
  <si>
    <t>54233101</t>
  </si>
  <si>
    <t>ventilátor radiální malý plastový CB 100 T spínač časový nastavitelný s doběhem a zpětnou klapkou</t>
  </si>
  <si>
    <t>-455709185</t>
  </si>
  <si>
    <t>998751201</t>
  </si>
  <si>
    <t>Přesun hmot pro vzduchotechniku stanovený procentní sazbou (%) z ceny vodorovná dopravní vzdálenost do 50 m v objektech výšky do 12 m</t>
  </si>
  <si>
    <t>2095989631</t>
  </si>
  <si>
    <t>1978747523</t>
  </si>
  <si>
    <t>před schody</t>
  </si>
  <si>
    <t>762526811</t>
  </si>
  <si>
    <t>Demontáž podlah z desek dřevotřískových, překližkových, sololitových tl. do 20 mm bez polštářů</t>
  </si>
  <si>
    <t>-227602754</t>
  </si>
  <si>
    <t>1460857189</t>
  </si>
  <si>
    <t>763131411</t>
  </si>
  <si>
    <t>Podhled ze sádrokartonových desek dvouvrstvá zavěšená spodní konstrukce z ocelových profilů CD, UD jednoduše opláštěná deskou standardní A, tl. 12,5 mm, bez TI</t>
  </si>
  <si>
    <t>-556348361</t>
  </si>
  <si>
    <t>763131451</t>
  </si>
  <si>
    <t>Podhled ze sádrokartonových desek dvouvrstvá zavěšená spodní konstrukce z ocelových profilů CD, UD jednoduše opláštěná deskou impregnovanou H2, tl. 12,5 mm, bez TI</t>
  </si>
  <si>
    <t>-834645909</t>
  </si>
  <si>
    <t>-1713735597</t>
  </si>
  <si>
    <t>766660001</t>
  </si>
  <si>
    <t>Montáž dveřních křídel dřevěných nebo plastových otevíravých do ocelové zárubně povrchově upravených jednokřídlových, šířky do 800 mm</t>
  </si>
  <si>
    <t>481396454</t>
  </si>
  <si>
    <t>61162014</t>
  </si>
  <si>
    <t>dveře jednokřídlé voštinové povrch fóliový plné 800x1970/2100mm</t>
  </si>
  <si>
    <t>193137331</t>
  </si>
  <si>
    <t>61162012</t>
  </si>
  <si>
    <t>dveře jednokřídlé voštinové povrch fóliový plné 600x1970/2100mm</t>
  </si>
  <si>
    <t>657037241</t>
  </si>
  <si>
    <t>766660728</t>
  </si>
  <si>
    <t>Montáž dveřních doplňků dveřního kování interiérového zámku</t>
  </si>
  <si>
    <t>-225747674</t>
  </si>
  <si>
    <t>766660729</t>
  </si>
  <si>
    <t>Montáž dveřních doplňků dveřního kování interiérového štítku s klikou</t>
  </si>
  <si>
    <t>-246108213</t>
  </si>
  <si>
    <t>54914610</t>
  </si>
  <si>
    <t>kování dveřní vrchní klika včetně rozet a montážního materiálu R BB nerez PK</t>
  </si>
  <si>
    <t>-356231271</t>
  </si>
  <si>
    <t>54964150</t>
  </si>
  <si>
    <t>vložka zámková cylindrická oboustranná+4 klíče</t>
  </si>
  <si>
    <t>-516643959</t>
  </si>
  <si>
    <t>766695212</t>
  </si>
  <si>
    <t>Montáž ostatních truhlářských konstrukcí prahů dveří jednokřídlových, šířky do 100 mm</t>
  </si>
  <si>
    <t>-1184670593</t>
  </si>
  <si>
    <t>61187156</t>
  </si>
  <si>
    <t>práh dveřní dřevěný dubový tl 20mm dl 820mm š 100mm</t>
  </si>
  <si>
    <t>-1219518177</t>
  </si>
  <si>
    <t>61187116</t>
  </si>
  <si>
    <t>práh dveřní dřevěný dubový tl 20mm dl 620mm š 100mm</t>
  </si>
  <si>
    <t>-1577573817</t>
  </si>
  <si>
    <t>766811111.1</t>
  </si>
  <si>
    <t>Dodávka a montáž kuchyňské linky 1,8m, spodní a horní skříňky, vč. pracovní a zádové desky, těsnící lišty</t>
  </si>
  <si>
    <t>-392301136</t>
  </si>
  <si>
    <t>766811223</t>
  </si>
  <si>
    <t>Montáž kuchyňských linek pracovní desky Příplatek k ceně za usazení dřezu (včetně silikonu)</t>
  </si>
  <si>
    <t>2144477035</t>
  </si>
  <si>
    <t>766812820</t>
  </si>
  <si>
    <t>Demontáž kuchyňských linek dřevěných nebo kovových včetně skříněk uchycených na stěně, délky do 1500 mm</t>
  </si>
  <si>
    <t>207641091</t>
  </si>
  <si>
    <t>592145380</t>
  </si>
  <si>
    <t>771111011</t>
  </si>
  <si>
    <t>Příprava podkladu před provedením dlažby vysátí podlah</t>
  </si>
  <si>
    <t>-828754771</t>
  </si>
  <si>
    <t>771151022</t>
  </si>
  <si>
    <t>Příprava podkladu před provedením dlažby samonivelační stěrka min.pevnosti 30 MPa, tloušťky přes 3 do 5 mm</t>
  </si>
  <si>
    <t>399140769</t>
  </si>
  <si>
    <t>-587387278</t>
  </si>
  <si>
    <t>(3,5+5)*2</t>
  </si>
  <si>
    <t>(3,1+5)*2</t>
  </si>
  <si>
    <t>(3+5)*2</t>
  </si>
  <si>
    <t>(1,4+3,6)*2</t>
  </si>
  <si>
    <t>-1766953337</t>
  </si>
  <si>
    <t>84/0,3</t>
  </si>
  <si>
    <t>119</t>
  </si>
  <si>
    <t>771571810</t>
  </si>
  <si>
    <t>Demontáž podlah z dlaždic keramických kladených do malty</t>
  </si>
  <si>
    <t>-411176955</t>
  </si>
  <si>
    <t>120</t>
  </si>
  <si>
    <t>-1900318341</t>
  </si>
  <si>
    <t>121</t>
  </si>
  <si>
    <t>-1445251803</t>
  </si>
  <si>
    <t>122</t>
  </si>
  <si>
    <t>1449316636</t>
  </si>
  <si>
    <t>123</t>
  </si>
  <si>
    <t>771591112</t>
  </si>
  <si>
    <t>Izolace podlahy pod dlažbu nátěrem nebo stěrkou ve dvou vrstvách</t>
  </si>
  <si>
    <t>-507816136</t>
  </si>
  <si>
    <t>124</t>
  </si>
  <si>
    <t>972019728</t>
  </si>
  <si>
    <t>125</t>
  </si>
  <si>
    <t>776201812</t>
  </si>
  <si>
    <t>Demontáž povlakových podlahovin lepených ručně s podložkou</t>
  </si>
  <si>
    <t>-386821434</t>
  </si>
  <si>
    <t>126</t>
  </si>
  <si>
    <t>776261111</t>
  </si>
  <si>
    <t>Montáž čistící zóny</t>
  </si>
  <si>
    <t>-115374312</t>
  </si>
  <si>
    <t>Poznámka k položce:_x000d_
Poznámka k položce: Čistící zóna celoplošná v 1.06</t>
  </si>
  <si>
    <t>1,3*0,5</t>
  </si>
  <si>
    <t>127</t>
  </si>
  <si>
    <t>697521000</t>
  </si>
  <si>
    <t>rohož textilní SHATWEL provedení 100% PP, zatavený do měkčeného PVC</t>
  </si>
  <si>
    <t>-1799463690</t>
  </si>
  <si>
    <t>128</t>
  </si>
  <si>
    <t>697521520</t>
  </si>
  <si>
    <t>rámy náběhové - náběh úzký - 45 mm - Al</t>
  </si>
  <si>
    <t>773376070</t>
  </si>
  <si>
    <t>129</t>
  </si>
  <si>
    <t>776410811</t>
  </si>
  <si>
    <t>Demontáž soklíků nebo lišt pryžových nebo plastových</t>
  </si>
  <si>
    <t>-902584267</t>
  </si>
  <si>
    <t>781</t>
  </si>
  <si>
    <t>Dokončovací práce - obklady</t>
  </si>
  <si>
    <t>130</t>
  </si>
  <si>
    <t>781121011</t>
  </si>
  <si>
    <t>Příprava podkladu před provedením obkladu nátěr penetrační na stěnu</t>
  </si>
  <si>
    <t>-218255107</t>
  </si>
  <si>
    <t>131</t>
  </si>
  <si>
    <t>781471810</t>
  </si>
  <si>
    <t>Demontáž obkladů z dlaždic keramických kladených do malty</t>
  </si>
  <si>
    <t>1776940086</t>
  </si>
  <si>
    <t>132</t>
  </si>
  <si>
    <t>781474113</t>
  </si>
  <si>
    <t>Montáž obkladů vnitřních stěn z dlaždic keramických lepených flexibilním lepidlem maloformátových hladkých přes 12 do 19 ks/m2</t>
  </si>
  <si>
    <t>1342169998</t>
  </si>
  <si>
    <t>(1+1,4+1,1)*2"sprcha</t>
  </si>
  <si>
    <t>(2,6+2,6+1,4+0,6)*1,6"koupelna"</t>
  </si>
  <si>
    <t>1,8*0,6"kuchyňská linka"</t>
  </si>
  <si>
    <t>133</t>
  </si>
  <si>
    <t>59761039</t>
  </si>
  <si>
    <t>obklad keramický hladký přes 22 do 25ks/m2</t>
  </si>
  <si>
    <t>-1096180136</t>
  </si>
  <si>
    <t>19,6*1,1 'Přepočtené koeficientem množství</t>
  </si>
  <si>
    <t>134</t>
  </si>
  <si>
    <t>781477113</t>
  </si>
  <si>
    <t>Montáž obkladů vnitřních stěn z dlaždic keramických Příplatek k cenám za spárování cement bílý</t>
  </si>
  <si>
    <t>-2075577438</t>
  </si>
  <si>
    <t>135</t>
  </si>
  <si>
    <t>781477116</t>
  </si>
  <si>
    <t>Příplatek za použití rohových a ukončovacích profilů</t>
  </si>
  <si>
    <t>-1971836622</t>
  </si>
  <si>
    <t>136</t>
  </si>
  <si>
    <t>998781202</t>
  </si>
  <si>
    <t>Přesun hmot pro obklady keramické stanovený procentní sazbou (%) z ceny vodorovná dopravní vzdálenost do 50 m v objektech výšky přes 6 do 12 m</t>
  </si>
  <si>
    <t>-200483827</t>
  </si>
  <si>
    <t>137</t>
  </si>
  <si>
    <t>784111001</t>
  </si>
  <si>
    <t>Oprášení (ometení) podkladu v místnostech výšky do 3,80 m</t>
  </si>
  <si>
    <t>-1460262568</t>
  </si>
  <si>
    <t>138</t>
  </si>
  <si>
    <t>784181121</t>
  </si>
  <si>
    <t>Penetrace podkladu jednonásobná hloubková v místnostech výšky do 3,80 m</t>
  </si>
  <si>
    <t>-1033983070</t>
  </si>
  <si>
    <t>139</t>
  </si>
  <si>
    <t>784191003</t>
  </si>
  <si>
    <t>Čištění vnitřních ploch hrubý úklid po provedení malířských prací omytím oken dvojitých nebo zdvojených</t>
  </si>
  <si>
    <t>-1333228176</t>
  </si>
  <si>
    <t>140</t>
  </si>
  <si>
    <t>784191007</t>
  </si>
  <si>
    <t>Čištění vnitřních ploch hrubý úklid po provedení malířských prací omytím podlah</t>
  </si>
  <si>
    <t>-1985678220</t>
  </si>
  <si>
    <t>141</t>
  </si>
  <si>
    <t>-22368564</t>
  </si>
  <si>
    <t>Práce a dodávky M</t>
  </si>
  <si>
    <t>Montáže technologických zařízení pro dopravní stavby</t>
  </si>
  <si>
    <t>142</t>
  </si>
  <si>
    <t>220322000.1</t>
  </si>
  <si>
    <t>Zapravení stávajícího vedení oznamovacích a slaboproudých zařízení</t>
  </si>
  <si>
    <t>-1448195938</t>
  </si>
  <si>
    <t xml:space="preserve">Poznámka k položce:_x000d_
Veškeré vedení oznamovacích a slaboproudých zařízení bude zapraveno pod omítku. Tj. část vedení od zařízení v rámci místnosti vč. průrazu z místnosti bude zapraveno a uloženo do chráničky s vhodným ukončením a napojením na stávající vedení v krabici, tak aby byla možná výměna kompletního vedení ze strany SSZT bez zásahu do opravované místnosti._x000d_
_x000d_
Práce na těchto zařízeních je nutné koordinovat se správcem těchto zařízení - správou sdělovací a zabezpečovací techniky SSZT!"_x000d_
</t>
  </si>
  <si>
    <t>143</t>
  </si>
  <si>
    <t>-786938862</t>
  </si>
  <si>
    <t>SO.05 - Elektroinstalace</t>
  </si>
  <si>
    <t>SEE</t>
  </si>
  <si>
    <t>D1 - Dodávky, Elektromontáže, Přidružené výkony k elektropracím</t>
  </si>
  <si>
    <t>D2 - Dodávky a elektromontáže k rozvaděčům</t>
  </si>
  <si>
    <t>D3 - Montáž a výroba ochranné klece</t>
  </si>
  <si>
    <t>D4 - Demontáže</t>
  </si>
  <si>
    <t>D5 - Hromosvod a uzemnění, zemní práce</t>
  </si>
  <si>
    <t>D6 - Ostatní náklady</t>
  </si>
  <si>
    <t>D7 - Revize, zkoušky, měření</t>
  </si>
  <si>
    <t>D1</t>
  </si>
  <si>
    <t>Dodávky, Elektromontáže, Přidružené výkony k elektropracím</t>
  </si>
  <si>
    <t>34555100</t>
  </si>
  <si>
    <t>zásuvka domovní jednoduchá 16A/250V</t>
  </si>
  <si>
    <t>34555120</t>
  </si>
  <si>
    <t>zásuvka domovní dvojitá 16A/250V</t>
  </si>
  <si>
    <t>R345551040</t>
  </si>
  <si>
    <t>zásuvka dvojnásobná 16A/250Vstř s přepěťovou ochranou SPD st. 3, montáž do parapetního žlabu</t>
  </si>
  <si>
    <t>34551485</t>
  </si>
  <si>
    <t>zásuvka venkovní jednoduchá 16A/250V, nástěnná, IP54</t>
  </si>
  <si>
    <t>741313003</t>
  </si>
  <si>
    <t>montáž a zapojení zásuvka domovní</t>
  </si>
  <si>
    <t>409011</t>
  </si>
  <si>
    <t>spínač domovní 10A/250Vstř, řaz.1</t>
  </si>
  <si>
    <t>R409011</t>
  </si>
  <si>
    <t>spínač domovní 10A/250Vstř, řaz.1, IP54</t>
  </si>
  <si>
    <t>741310001</t>
  </si>
  <si>
    <t>montáž a zapojení spínač domovní 1pólový, řazení 1</t>
  </si>
  <si>
    <t>409021</t>
  </si>
  <si>
    <t>přepínač domovní 10A/250Vstř, řaz.5</t>
  </si>
  <si>
    <t>409023</t>
  </si>
  <si>
    <t>přepínač domovní 10A/250Vstř, řaz.6</t>
  </si>
  <si>
    <t>R409023</t>
  </si>
  <si>
    <t>přepínač domovní 10A/250Vstř, řaz.6, IP54</t>
  </si>
  <si>
    <t>409026</t>
  </si>
  <si>
    <t>přepínač domovní 10A/250Vstř, řaz.7</t>
  </si>
  <si>
    <t>741310021</t>
  </si>
  <si>
    <t>montáž a zapojení přepínač domovní, řazení 5,6,7</t>
  </si>
  <si>
    <t>34571511</t>
  </si>
  <si>
    <t>krabice přístrojová instalační</t>
  </si>
  <si>
    <t>741112061</t>
  </si>
  <si>
    <t>montáž a zapojení krabice přístrojová</t>
  </si>
  <si>
    <t>311317</t>
  </si>
  <si>
    <t>krabice odbočná s víčkem, včetně svorkovnice</t>
  </si>
  <si>
    <t>741112001</t>
  </si>
  <si>
    <t>montáž a zapojení krabice odbočná s výstrojí</t>
  </si>
  <si>
    <t>R311317</t>
  </si>
  <si>
    <t>krabice přechodová se svorkovnicí a víčkem, pro zapuštěnou montáž, samozhášivý plast 200x200x70mm, 400V/16A, IP44</t>
  </si>
  <si>
    <t>741112001.1</t>
  </si>
  <si>
    <t>montáž a zapojení krabice zapuštěná s víčkem nebo dvířky</t>
  </si>
  <si>
    <t>R</t>
  </si>
  <si>
    <t>drobný montážní a pomocný materiál</t>
  </si>
  <si>
    <t>34823741</t>
  </si>
  <si>
    <t>A - Svítidlo APOLLON 64 W</t>
  </si>
  <si>
    <t>34823742</t>
  </si>
  <si>
    <t>B - Svítidlo ECOPACK LED, 4000K / CRI &gt;= 80, 46 W</t>
  </si>
  <si>
    <t>34823735</t>
  </si>
  <si>
    <t>C - Svítidlo AQUALINE LED, 4000K / CRI &gt;= 80, 42 W</t>
  </si>
  <si>
    <t>R.1</t>
  </si>
  <si>
    <t>D - Svítidlo PrevaLight Surface, 4000K / CRI &gt;= 80, 22 W</t>
  </si>
  <si>
    <t>7493100650</t>
  </si>
  <si>
    <t>VO - Venkovní náklopný LED reflektor, přisazená montáž, 29W/230V, 3250lm, 4000K, IP66, certifikovaný pro drážní prostředí</t>
  </si>
  <si>
    <t>34838100</t>
  </si>
  <si>
    <t>NO - Sv. nouzové LED 2W s piktogramem a vlastním bateriovým zdrojem 2H</t>
  </si>
  <si>
    <t>741371001</t>
  </si>
  <si>
    <t>montáž a zapojení svítidlo přisazené nástěnné / stropní</t>
  </si>
  <si>
    <t>R.2</t>
  </si>
  <si>
    <t>elektrický přímotop sálavý s termostatem, 230V, 50Hz, 2kW, IP24, přisazený na zeď</t>
  </si>
  <si>
    <t>R.3</t>
  </si>
  <si>
    <t>elektrický sálavý panel, 230V, 50Hz, 850W, IP24, přisazený na strop</t>
  </si>
  <si>
    <t>R.4</t>
  </si>
  <si>
    <t>montáž a zapojení el. přímotopu sálavého s termostatem do 2kW</t>
  </si>
  <si>
    <t>000101210</t>
  </si>
  <si>
    <t>kabel CYKY 4x16</t>
  </si>
  <si>
    <t>000101309</t>
  </si>
  <si>
    <t>kabel CYKY 5x10</t>
  </si>
  <si>
    <t>000101208</t>
  </si>
  <si>
    <t>kabel CYKY 4x6</t>
  </si>
  <si>
    <t>R34111072</t>
  </si>
  <si>
    <t>kabel CYKY 3x4</t>
  </si>
  <si>
    <t>101106</t>
  </si>
  <si>
    <t>kabel CYKY 3x2,5</t>
  </si>
  <si>
    <t>101105</t>
  </si>
  <si>
    <t>kabel CYKY 3x1,5</t>
  </si>
  <si>
    <t>R101105</t>
  </si>
  <si>
    <t>kabel CYKY 2x1,5</t>
  </si>
  <si>
    <t>741122025</t>
  </si>
  <si>
    <t>uložení kabelu Cu(-CYKY) do 4x25</t>
  </si>
  <si>
    <t>21081013</t>
  </si>
  <si>
    <t>uložení kabelu Cu(-CYKY) do 5x10/12x4/19x2,5/24x1,5</t>
  </si>
  <si>
    <t>34140848</t>
  </si>
  <si>
    <t>vodič izolovaný s Cu jádrem 16mm2</t>
  </si>
  <si>
    <t>34140844</t>
  </si>
  <si>
    <t>vodič izolovaný s Cu jádrem 6mm2</t>
  </si>
  <si>
    <t>210800831</t>
  </si>
  <si>
    <t>uložení vodiče Cu(-CY,CYA) do 1x25</t>
  </si>
  <si>
    <t>210100001</t>
  </si>
  <si>
    <t>ukončení v rozvaděči vč.zapojení vodiče do 2,5mm2</t>
  </si>
  <si>
    <t>210100003</t>
  </si>
  <si>
    <t>ukončení v rozvaděči vč.zapojení vodiče do 16mm2</t>
  </si>
  <si>
    <t>210100101</t>
  </si>
  <si>
    <t>ukončení na svorkovnici vodič do 16mm2</t>
  </si>
  <si>
    <t>7491200841</t>
  </si>
  <si>
    <t>podparapetní žlab dvoukanálový</t>
  </si>
  <si>
    <t>742110411</t>
  </si>
  <si>
    <t>montáž podparapetního žlabu</t>
  </si>
  <si>
    <t>R 100531</t>
  </si>
  <si>
    <t>elektroinstalační lišta s krytem, plastová, bílá 20x15, 40x20mm</t>
  </si>
  <si>
    <t>741110511</t>
  </si>
  <si>
    <t>montáž lišta vkládací s víčkem do 60mm</t>
  </si>
  <si>
    <t>34571350</t>
  </si>
  <si>
    <t>trubka elektroinstalační ohebná dvouplášťová korugovaná D32/40 mm, HDPE+LDPE</t>
  </si>
  <si>
    <t>742110001</t>
  </si>
  <si>
    <t>montáž trubek elektroinstalačních plastových ohebných uložených pod omítku včetně zasekání</t>
  </si>
  <si>
    <t>46411</t>
  </si>
  <si>
    <t>chránička DN 90 do země</t>
  </si>
  <si>
    <t>D2</t>
  </si>
  <si>
    <t>Dodávky a elektromontáže k rozvaděčům</t>
  </si>
  <si>
    <t>R.5</t>
  </si>
  <si>
    <t>nový elektroměrový rozvaděč R-ELM, pro 8 elektroměrových pozic (2x4), ve standardu ČEZ. Rozměr šxvxh 1025x1380x300. Venkovní provedení pro zapuštěnou montáž. Osazen 4ks 3f elm s jištěním + 2ks HDO. Včetně montáže, výstroje a zapojení - dle platného shéma rozvaděče</t>
  </si>
  <si>
    <t>R.6</t>
  </si>
  <si>
    <t>rozvaděč RH. Kovo-plastová rozvodnice pro zapuštěnou montáž, 120 modulů 550x900x182, IP40/20, In=160A. Včetně kompletní výzbroje a zapojení. Výstroj a zapojení dle platného shéma rozvaděče</t>
  </si>
  <si>
    <t>R.7</t>
  </si>
  <si>
    <t>rozvodnice vytápění RT. Kovo-plastová rozvodnice pro zapuštěnou montáž, 24 modulů 500x350x140, IP40/20, In=160A. Včetně kompletní výzbroje a zapojení. Výstroj a zapojení dle platného shéma rozvaděče</t>
  </si>
  <si>
    <t>7493102200</t>
  </si>
  <si>
    <t>rozvaděč venkovního osvětlení (typový) RVO, pro napájení osvětlení železničních prostranství do 4ks 3-f větví s PLC řídícím systémem</t>
  </si>
  <si>
    <t>7493156010</t>
  </si>
  <si>
    <t>montáž a zapojení typového rozvaděče RVO pro napájení osvětlení železničních prostranství do 8 kusů 3-f vývodů - do terénu nebo rozvodny včetně elektrovýzbroje</t>
  </si>
  <si>
    <t>D3</t>
  </si>
  <si>
    <t>Montáž a výroba ochranné klece</t>
  </si>
  <si>
    <t>7491601410</t>
  </si>
  <si>
    <t>Uzemnění Hromosvodné vedení Svorka SP</t>
  </si>
  <si>
    <t>7491600190</t>
  </si>
  <si>
    <t>Uzemnění Vnější Uzemňovací vedení v zemi, kruhovým vodičem FeZn do D=10 mm</t>
  </si>
  <si>
    <t>7497300010</t>
  </si>
  <si>
    <t>Vodiče trakčního vedení Ocelové konstrukce nestandartní</t>
  </si>
  <si>
    <t>7491351010</t>
  </si>
  <si>
    <t>Montáž ocelových profilů tyčí, úhelníků</t>
  </si>
  <si>
    <t>7491353032</t>
  </si>
  <si>
    <t>Montáž nosné ocelové konstrukce nosných ocelových konstrukce pro přístroje a zařízení z válcovaných profilů U, L, I , hmotnosti do 50 kg</t>
  </si>
  <si>
    <t>7491651010</t>
  </si>
  <si>
    <t>Montáž vnitřního uzemnění uzemňovacích vodičů pevně na povrchu z pozinkované oceli (FeZn) do 120 mm2</t>
  </si>
  <si>
    <t>7497350010</t>
  </si>
  <si>
    <t>Montáž ocelových konstrukcí nestandardní</t>
  </si>
  <si>
    <t>D4</t>
  </si>
  <si>
    <t>Demontáže</t>
  </si>
  <si>
    <t>210901035</t>
  </si>
  <si>
    <t>kabel Al(-AYKY) pevně uložený do 2x16/3x10/5 /dmtž</t>
  </si>
  <si>
    <t>210110001</t>
  </si>
  <si>
    <t>spínač nástěnný do IP.1 vč.zapojení 1pólový/ /dmtž</t>
  </si>
  <si>
    <t>210111012</t>
  </si>
  <si>
    <t>zásuvka domovní zapuštěná vč.zapojení průběž /dmtž</t>
  </si>
  <si>
    <t>210190001</t>
  </si>
  <si>
    <t>rozvodnice do hmotnosti 20kg /dmtž</t>
  </si>
  <si>
    <t>210200011</t>
  </si>
  <si>
    <t>svítidlo bytové stropní /dmtž</t>
  </si>
  <si>
    <t>R.8</t>
  </si>
  <si>
    <t>další nespecifikované položky (ventilátory, atd…)</t>
  </si>
  <si>
    <t>D5</t>
  </si>
  <si>
    <t>Hromosvod a uzemnění, zemní práce</t>
  </si>
  <si>
    <t>35442062</t>
  </si>
  <si>
    <t>zemnící pásek FeZn 30/4mm</t>
  </si>
  <si>
    <t>210220001</t>
  </si>
  <si>
    <t>zemnící pásek FeZn 30/4mm, úplná motáž</t>
  </si>
  <si>
    <t>144</t>
  </si>
  <si>
    <t>35442062.1</t>
  </si>
  <si>
    <t>zemnící drát FeZn pr.10mm</t>
  </si>
  <si>
    <t>146</t>
  </si>
  <si>
    <t>210220001.1</t>
  </si>
  <si>
    <t>zemnící drát FeZn pr.10mm, úplná mtž</t>
  </si>
  <si>
    <t>148</t>
  </si>
  <si>
    <t>295111</t>
  </si>
  <si>
    <t>zemnící tyč do 2m, FeZn se svorkou</t>
  </si>
  <si>
    <t>150</t>
  </si>
  <si>
    <t>210220361</t>
  </si>
  <si>
    <t>zemnící tyč do 2m, včetně připojení</t>
  </si>
  <si>
    <t>152</t>
  </si>
  <si>
    <t>R311317.1</t>
  </si>
  <si>
    <t>krabice zapuštěná s víčkem a ekvipotenciální svorkovnicí (HOP) KO 125, samozhášivý plast 150x150x73mm, 400V/16A, IP44</t>
  </si>
  <si>
    <t>154</t>
  </si>
  <si>
    <t>741112001.2</t>
  </si>
  <si>
    <t>montáž a zapojení krabice zapuštěná s víčkem a ekvipotenciální svorkovnicí (HOP) KO 125</t>
  </si>
  <si>
    <t>156</t>
  </si>
  <si>
    <t>295012</t>
  </si>
  <si>
    <t>jímací vedení drát AlMgSi pr.8mm</t>
  </si>
  <si>
    <t>158</t>
  </si>
  <si>
    <t>741420001</t>
  </si>
  <si>
    <t>jímací vedení na povrchu s podpěrami na plochou, sedlovou střechu a do zdiva, úplná mtž do pr. 10mm</t>
  </si>
  <si>
    <t>160</t>
  </si>
  <si>
    <t>R295352</t>
  </si>
  <si>
    <t>podpěra vedení hřebenová</t>
  </si>
  <si>
    <t>162</t>
  </si>
  <si>
    <t>295352</t>
  </si>
  <si>
    <t>podpěra vedení PV na ploché a šikmé střeše</t>
  </si>
  <si>
    <t>164</t>
  </si>
  <si>
    <t>295312</t>
  </si>
  <si>
    <t>podpěra vedení do zdiva PV1a15 150mm FeZn</t>
  </si>
  <si>
    <t>166</t>
  </si>
  <si>
    <t>295223</t>
  </si>
  <si>
    <t>jímací tyč hladká JR2,0 FeZn pr.19/2000mm</t>
  </si>
  <si>
    <t>168</t>
  </si>
  <si>
    <t>295251</t>
  </si>
  <si>
    <t>ochranná stříška jímače OSH FeZn horní</t>
  </si>
  <si>
    <t>170</t>
  </si>
  <si>
    <t>295252</t>
  </si>
  <si>
    <t>ochranná stříška jímače OSD FeZn dolní</t>
  </si>
  <si>
    <t>172</t>
  </si>
  <si>
    <t>295411</t>
  </si>
  <si>
    <t>svorka k jímací tyči SJ1 4šrouby FeZn</t>
  </si>
  <si>
    <t>174</t>
  </si>
  <si>
    <t>210220221</t>
  </si>
  <si>
    <t>jímací tyč hladká JR2,0 FeZn pr.19/2000mm, úplná montáž</t>
  </si>
  <si>
    <t>176</t>
  </si>
  <si>
    <t>295811</t>
  </si>
  <si>
    <t>distanční izolační tyč do 430mm, pro oddálený jímač</t>
  </si>
  <si>
    <t>178</t>
  </si>
  <si>
    <t>R210220221</t>
  </si>
  <si>
    <t>distanční izolační tyč, úplná montáž</t>
  </si>
  <si>
    <t>180</t>
  </si>
  <si>
    <t>295401</t>
  </si>
  <si>
    <t>svorka univerzální SU FeZn</t>
  </si>
  <si>
    <t>182</t>
  </si>
  <si>
    <t>210220301</t>
  </si>
  <si>
    <t>svorka hromosvodová do 2 šroubů, montáž</t>
  </si>
  <si>
    <t>184</t>
  </si>
  <si>
    <t>295406</t>
  </si>
  <si>
    <t>svorka křížová SK FeZn</t>
  </si>
  <si>
    <t>186</t>
  </si>
  <si>
    <t>210220302</t>
  </si>
  <si>
    <t>svorka hromosvodová do 4 šroubů, montáž</t>
  </si>
  <si>
    <t>188</t>
  </si>
  <si>
    <t>295452</t>
  </si>
  <si>
    <t>ochranný úhelník svodu OU délka 2,0m</t>
  </si>
  <si>
    <t>190</t>
  </si>
  <si>
    <t>295461</t>
  </si>
  <si>
    <t>držák úhelníku DOUa 150mm FeZn středový do zdiva</t>
  </si>
  <si>
    <t>192</t>
  </si>
  <si>
    <t>210220372</t>
  </si>
  <si>
    <t>ochranný úhelník nebo trubka/ držáky do zdiva</t>
  </si>
  <si>
    <t>194</t>
  </si>
  <si>
    <t>295404</t>
  </si>
  <si>
    <t>svorka zkušební ZS FeZn</t>
  </si>
  <si>
    <t>196</t>
  </si>
  <si>
    <t>210220302.1</t>
  </si>
  <si>
    <t>svorka zkušební ZS FeZn, úplná montáž</t>
  </si>
  <si>
    <t>198</t>
  </si>
  <si>
    <t>460200164</t>
  </si>
  <si>
    <t>výkop rýhy pro zemnící pásek, š.35, hl.80cm, tz.4/ko1.0</t>
  </si>
  <si>
    <t>200</t>
  </si>
  <si>
    <t>460200164.1</t>
  </si>
  <si>
    <t>výkop rýhy pro kabel, š.35, hl.80cm, tz.4/ko1.0</t>
  </si>
  <si>
    <t>202</t>
  </si>
  <si>
    <t>460560164</t>
  </si>
  <si>
    <t>zához kabelové rýhy š.35, hl.80cm, tz.4</t>
  </si>
  <si>
    <t>204</t>
  </si>
  <si>
    <t>460620014</t>
  </si>
  <si>
    <t>provizorní úprava terénu, třída zeminy 4</t>
  </si>
  <si>
    <t>206</t>
  </si>
  <si>
    <t>D6</t>
  </si>
  <si>
    <t>Ostatní náklady</t>
  </si>
  <si>
    <t>218009001</t>
  </si>
  <si>
    <t>poplatek za recyklaci svítidla</t>
  </si>
  <si>
    <t>208</t>
  </si>
  <si>
    <t>218009011</t>
  </si>
  <si>
    <t>poplatek za recyklaci světelného zdroje</t>
  </si>
  <si>
    <t>210</t>
  </si>
  <si>
    <t>219001213</t>
  </si>
  <si>
    <t>vybour.otvoru ve zdi/cihla/ do pr.60mm/tl.do 0,45m</t>
  </si>
  <si>
    <t>212</t>
  </si>
  <si>
    <t>219002611</t>
  </si>
  <si>
    <t>vysekání rýhy/zeď cihla/ hl.do 30mm/š.do 30mm</t>
  </si>
  <si>
    <t>214</t>
  </si>
  <si>
    <t>219003236</t>
  </si>
  <si>
    <t>zazdívka otvoru ve zdivu/cihla/do 0,25m2/tl.0,90m</t>
  </si>
  <si>
    <t>216</t>
  </si>
  <si>
    <t>219003613</t>
  </si>
  <si>
    <t>omítka na stěně/jednotl.plocha do 1,00m2/vč.malty</t>
  </si>
  <si>
    <t>218</t>
  </si>
  <si>
    <t>D7</t>
  </si>
  <si>
    <t>Revize, zkoušky, měření</t>
  </si>
  <si>
    <t>R.9</t>
  </si>
  <si>
    <t>Zkoušky technologických zařízení pod napětím</t>
  </si>
  <si>
    <t>220</t>
  </si>
  <si>
    <t>R.10</t>
  </si>
  <si>
    <t>Uvedení do provozu</t>
  </si>
  <si>
    <t>222</t>
  </si>
  <si>
    <t>21730901</t>
  </si>
  <si>
    <t>vypracování zprávy VR/cena akce do 1.000.000 kč</t>
  </si>
  <si>
    <t>224</t>
  </si>
  <si>
    <t>210280003</t>
  </si>
  <si>
    <t>zkoušky a prohlídky el.rozvodů a zařízení celková prohlídka pro objem mtž. prací do 1 000 000 Kč (revize typ D)</t>
  </si>
  <si>
    <t>226</t>
  </si>
  <si>
    <t>SO.06 - Oprava zpevněných ploch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</si>
  <si>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</si>
  <si>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</si>
  <si>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</si>
  <si>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</t>
  </si>
  <si>
    <t xml:space="preserve">    99 - Přesun hmot</t>
  </si>
  <si>
    <t>O01 - Mobiliář</t>
  </si>
  <si>
    <t>OST - Ostatní</t>
  </si>
  <si>
    <t>Zemní práce</t>
  </si>
  <si>
    <t>111211101</t>
  </si>
  <si>
    <t>Odstranění křovin a stromů s odstraněním kořenů ručně průměru kmene do 100 mm jakékoliv plochy v rovině nebo ve svahu o sklonu do 1:5 vč. likvidace</t>
  </si>
  <si>
    <t>-1080052881</t>
  </si>
  <si>
    <t>113106123</t>
  </si>
  <si>
    <t>Rozebrání dlažeb komunikací pro pěší s přemístěním hmot na skládku na vzdálenost do 3 m nebo s naložením na dopravní prostředek s ložem z kameniva nebo živice a s jakoukoliv výplní spár ručně ze zámkové dlažby</t>
  </si>
  <si>
    <t>-833911646</t>
  </si>
  <si>
    <t>27*4</t>
  </si>
  <si>
    <t>113107164</t>
  </si>
  <si>
    <t>Odstranění podkladů nebo krytů strojně plochy jednotlivě přes 50 m2 do 200 m2 s přemístěním hmot na skládku na vzdálenost do 20 m nebo s naložením na dopravní prostředek z kameniva hrubého drceného, o tl. vrstvy přes 300 do 400 mm</t>
  </si>
  <si>
    <t>1417484888</t>
  </si>
  <si>
    <t>4*27</t>
  </si>
  <si>
    <t>113201111</t>
  </si>
  <si>
    <t>Vytrhání obrub s vybouráním lože, s přemístěním hmot na skládku na vzdálenost do 3 m nebo s naložením na dopravní prostředek chodníkových ležatých</t>
  </si>
  <si>
    <t>-1971436116</t>
  </si>
  <si>
    <t>(27+4)*2</t>
  </si>
  <si>
    <t>122151103</t>
  </si>
  <si>
    <t>Odkopávky a prokopávky nezapažené v hornině třídy těžitelnosti I, skupiny 1 a 2 objem do 100 m3 strojně</t>
  </si>
  <si>
    <t>1546919531</t>
  </si>
  <si>
    <t>Poznámka k položce:_x000d_
Poznámka k položce: Před zahájením prací je třeba vytýčení inženýrských sítí. V případě kolize budou inženýrské sítě uloženy do chráničky a zabezpečeny proti poškození!</t>
  </si>
  <si>
    <t>54,5*0,4</t>
  </si>
  <si>
    <t>132112111</t>
  </si>
  <si>
    <t>Hloubení rýh š do 800 mm v soudržných horninách třídy těžitelnosti I, skupiny 1 a 2 ručně</t>
  </si>
  <si>
    <t>-1744119615</t>
  </si>
  <si>
    <t>(12,2+11,9)*2*0,5*1,2</t>
  </si>
  <si>
    <t>162701105</t>
  </si>
  <si>
    <t>Vodorovné přemístění do 10000 m výkopku/sypaniny z horniny tř. 1 až 4</t>
  </si>
  <si>
    <t>574014784</t>
  </si>
  <si>
    <t>167101101</t>
  </si>
  <si>
    <t>Nakládání výkopku z hornin tř. 1 až 4 do 100 m3</t>
  </si>
  <si>
    <t>-288908791</t>
  </si>
  <si>
    <t>62,64</t>
  </si>
  <si>
    <t>28,92</t>
  </si>
  <si>
    <t>21,8</t>
  </si>
  <si>
    <t>171201201</t>
  </si>
  <si>
    <t>Uložení sypaniny na skládky</t>
  </si>
  <si>
    <t>561600986</t>
  </si>
  <si>
    <t>174101101</t>
  </si>
  <si>
    <t>Zásyp jam, šachet rýh nebo kolem objektů sypaninou se zhutněním</t>
  </si>
  <si>
    <t>1470347143</t>
  </si>
  <si>
    <t>58343872</t>
  </si>
  <si>
    <t>kamenivo drcené hrubé frakce 8/16</t>
  </si>
  <si>
    <t>1654547249</t>
  </si>
  <si>
    <t>28,29*2</t>
  </si>
  <si>
    <t>181411131</t>
  </si>
  <si>
    <t>Založení trávníku na půdě předem připravené plochy do 1000 m2 výsevem včetně utažení parkového v rovině nebo na svahu do 1:5</t>
  </si>
  <si>
    <t>-1783306449</t>
  </si>
  <si>
    <t>00572470</t>
  </si>
  <si>
    <t>osivo směs travní univerzál</t>
  </si>
  <si>
    <t>1976830646</t>
  </si>
  <si>
    <t>320*0,015 'Přepočtené koeficientem množství</t>
  </si>
  <si>
    <t>181951102</t>
  </si>
  <si>
    <t>Úprava pláně v hornině tř. 1 až 4 se zhutněním</t>
  </si>
  <si>
    <t>881982994</t>
  </si>
  <si>
    <t>181951111</t>
  </si>
  <si>
    <t>Úprava pláně vyrovnáním výškových rozdílů strojně v hornině třídy těžitelnosti I, skupiny 1 až 3 bez zhutnění</t>
  </si>
  <si>
    <t>266788291</t>
  </si>
  <si>
    <t>Zakládání</t>
  </si>
  <si>
    <t>242111114</t>
  </si>
  <si>
    <t>Osazení pláště vodárenské kopané studny z betonových skruží na cementovou maltu MC 10 celokruhových, při vnitřním průměru studny 1,20 m</t>
  </si>
  <si>
    <t>-261182825</t>
  </si>
  <si>
    <t>59224160</t>
  </si>
  <si>
    <t>skruž kanalizační s ocelovými stupadly 100x25x12cm</t>
  </si>
  <si>
    <t>-1407119406</t>
  </si>
  <si>
    <t>245111111</t>
  </si>
  <si>
    <t>Osazení prefabrikované krycí desky vodárenské studny na maltu cementovou, s vyspárovaním dvoudílné</t>
  </si>
  <si>
    <t>-929091950</t>
  </si>
  <si>
    <t>59225819</t>
  </si>
  <si>
    <t xml:space="preserve">deska betonová zákrytová studniční  150/8cm (pro skruž D 140cm)</t>
  </si>
  <si>
    <t>1251265954</t>
  </si>
  <si>
    <t>273311611</t>
  </si>
  <si>
    <t>Základy z betonu prostého desky z betonu kamenem prokládaného tř. C 16/20</t>
  </si>
  <si>
    <t>1631347982</t>
  </si>
  <si>
    <t>5*5*0,2</t>
  </si>
  <si>
    <t>273351121</t>
  </si>
  <si>
    <t>Bednění základů desek zřízení</t>
  </si>
  <si>
    <t>776376178</t>
  </si>
  <si>
    <t>(5+5)*2*0,2</t>
  </si>
  <si>
    <t>273351122</t>
  </si>
  <si>
    <t>Bednění základů desek odstranění</t>
  </si>
  <si>
    <t>1091689886</t>
  </si>
  <si>
    <t>273362021</t>
  </si>
  <si>
    <t>Výztuž základů desek ze svařovaných sítí z drátů typu KARI</t>
  </si>
  <si>
    <t>2047722365</t>
  </si>
  <si>
    <t>5*5*0,004335</t>
  </si>
  <si>
    <t>38241311R</t>
  </si>
  <si>
    <t>Vsakovací štěrkový val 2x2x2m (hloubení jámy, vysypání štěrkem do vaku z netkané geotextilie, zasypání zeminou</t>
  </si>
  <si>
    <t>-1890912750</t>
  </si>
  <si>
    <t>Vodorovné konstrukce</t>
  </si>
  <si>
    <t>431123900R1</t>
  </si>
  <si>
    <t>Zhotovení nájezdové rampy do prostoru čekárny pro imobilní cestující ze štípaných tvárnic ztraceného bednění, šířky 1,6 m vč. podesty v délce od rohu objektu k čekárně (viz. půdorys) (vše dle normy TSI PRM 1300/2014)</t>
  </si>
  <si>
    <t>-2046037190</t>
  </si>
  <si>
    <t>Komunikace</t>
  </si>
  <si>
    <t>56472111R</t>
  </si>
  <si>
    <t>Podklad z kameniva hrubého drceného vel. 8-16 mm tl 50 mm</t>
  </si>
  <si>
    <t>1684379927</t>
  </si>
  <si>
    <t>5647611R1</t>
  </si>
  <si>
    <t>Podklad z kameniva hrubého drceného vel. 16-32 mm tl 200 mm</t>
  </si>
  <si>
    <t>-167646597</t>
  </si>
  <si>
    <t>596811511</t>
  </si>
  <si>
    <t>Kladení velkoformátové dlažby pozemních komunikací a komunikací pro pěší s ložem z kameniva tl. 40 mm, s vyplněním spár, s hutněním, vibrováním a se smetením přebytečného materiálu tl. přes 150 do 200 mm, velikosti dlaždic do 0,5 m2, pro plochy do 300 m2</t>
  </si>
  <si>
    <t>-1938198062</t>
  </si>
  <si>
    <t>4*33"přístupový chodník podél kolejiště"</t>
  </si>
  <si>
    <t>0,8*12"přístupový chodník podél objektu"</t>
  </si>
  <si>
    <t>0,8*8"přístupový chodník za objektem k bytu"</t>
  </si>
  <si>
    <t>1,6*2,5"přístupový chodník k WC"</t>
  </si>
  <si>
    <t>3,5*3"plocha pro WC"</t>
  </si>
  <si>
    <t>59246004R</t>
  </si>
  <si>
    <t xml:space="preserve">dlažba plošná betonová terasová reliéfní impregnovaná ALMA PCT 400x400x40mm </t>
  </si>
  <si>
    <t>-607931655</t>
  </si>
  <si>
    <t xml:space="preserve">Poznámka k položce:_x000d_
Dlažba je opatřena povrchovým ochranným systém nejvyšší kategorie s charakterem dodatečné povrchové úpravy, která dlouhodobě zvýrazňuje barevnost a strukturu použitých pohledových betonů. Povrch dlažeb opatřených vnitřním ochranným systémem IN je dále ošetřen povrchovým nástřikem speciální kompozitní látkou, která je následně vytvrzována účinkem záření a vysoké teploty. Vzniká tak vysoce ušlechtilý povrch, který odpuzuje vodu, olej a další zdroje znečištění, které jinak způsobují trvalé a nevratné estetické znehodnocení dlažby.Povrch je dokonale chráněn a většinu zásadních druhů znečištění (bláto, oleje, víno, káva) je možné z povrchu velmi snadno odstranit pomocí běžných úklidových prostředků. Ochranný systém Perfect Clean TOP (PCT) je aplikován u vybrané řady produktů a povrchových úprav."_x000d_
</t>
  </si>
  <si>
    <t>162,5*1,1 'Přepočtené koeficientem množství</t>
  </si>
  <si>
    <t>916231213</t>
  </si>
  <si>
    <t>Osazení chodníkového obrubníku betonového stojatého s boční opěrou do lože z betonu prostého</t>
  </si>
  <si>
    <t>-1509331503</t>
  </si>
  <si>
    <t>4+33+4"přístupový chodník podél kolejiště"</t>
  </si>
  <si>
    <t>0,8+12"přístupový chodník podél objektu"</t>
  </si>
  <si>
    <t>0,8+8+0,8"přístupový chodník za objektem k bytu"</t>
  </si>
  <si>
    <t>2,5+2,5"přístupový chodník k WC"</t>
  </si>
  <si>
    <t>3,5+3+3,5+3"plocha pro WC"</t>
  </si>
  <si>
    <t>(12,2+5+12,2+5)"okapový chodník"</t>
  </si>
  <si>
    <t>59217017</t>
  </si>
  <si>
    <t>obrubník betonový chodníkový 100x10x25 cm</t>
  </si>
  <si>
    <t>1496118439</t>
  </si>
  <si>
    <t>74*1,1 'Přepočtené koeficientem množství</t>
  </si>
  <si>
    <t>59217001</t>
  </si>
  <si>
    <t>obrubník betonový zahradní 1000x50x250mm</t>
  </si>
  <si>
    <t>-663608404</t>
  </si>
  <si>
    <t>637121112</t>
  </si>
  <si>
    <t>Okapový chodník z kameniva s udusáním a urovnáním povrchu z kačírku tl. 150 mm</t>
  </si>
  <si>
    <t>-723914805</t>
  </si>
  <si>
    <t>(12,2*2)*0,5</t>
  </si>
  <si>
    <t>(5*2)*0,5</t>
  </si>
  <si>
    <t>87131031R.1.1</t>
  </si>
  <si>
    <t>Dešťová kanalizace DN 150 kompletní vč. zemních prací, napojení na lapač/potrubí a uvedením povrchu do původního stavu</t>
  </si>
  <si>
    <t>1974635371</t>
  </si>
  <si>
    <t>2*6"svody do vsaku"</t>
  </si>
  <si>
    <t>87131031R.1.2</t>
  </si>
  <si>
    <t>Kanalizační přípojka DN 150 kompletní vč. zemních prací, napojení ve sklepní části objektu/odpadní jímka vč. potrubí a uvedením povrchu do původního stavu</t>
  </si>
  <si>
    <t>-1458482033</t>
  </si>
  <si>
    <t>899102111</t>
  </si>
  <si>
    <t>Osazení poklopů včetně rámů hmotnosti do 100 kg</t>
  </si>
  <si>
    <t>-379796886</t>
  </si>
  <si>
    <t>562306040</t>
  </si>
  <si>
    <t>poklop Hermelock PU + rám HDPE, HE 700, 700 x 700 x 65 mm</t>
  </si>
  <si>
    <t>1686962450</t>
  </si>
  <si>
    <t>562306140</t>
  </si>
  <si>
    <t>těsnění poklopu Hermelock S 700 pro HE 700</t>
  </si>
  <si>
    <t>302839688</t>
  </si>
  <si>
    <t>899102211</t>
  </si>
  <si>
    <t>Demontáž poklopů litinových nebo ocelových včetně rámů hmotnosti přes 50 do 100 kg</t>
  </si>
  <si>
    <t>-1483288570</t>
  </si>
  <si>
    <t>899331110</t>
  </si>
  <si>
    <t>Oprava obetonování rámu, úprava pro nově osazované poklopy a výšková úprava do 200 mm zvýšením poklopu</t>
  </si>
  <si>
    <t>-224494935</t>
  </si>
  <si>
    <t>952903001.2.2</t>
  </si>
  <si>
    <t>Vyklizení velkoobjemové odpadu z okolí zadní části objektu (složené dřevo, vyřezané křoviny, dřevěný sud, atd.) vč. likvidace</t>
  </si>
  <si>
    <t>-211599489</t>
  </si>
  <si>
    <t>952905121.R</t>
  </si>
  <si>
    <t>Ekologická likvidace obsahu jímky vč. desinfekce a vymytí</t>
  </si>
  <si>
    <t>-1971393744</t>
  </si>
  <si>
    <t>966003810</t>
  </si>
  <si>
    <t>Rozebrání dřevěného oplocení se sloupky osové vzdálenosti do 4,00 m, výšky do 2,50 m, osazených do hloubky 1,00 m s příčníky a dřevěnými sloupky z prken a latí</t>
  </si>
  <si>
    <t>-328359259</t>
  </si>
  <si>
    <t>966052111</t>
  </si>
  <si>
    <t>Bourání plotových sloupků a vzpěr železobetonových výšky do 2,5 m zasypaných zeminou</t>
  </si>
  <si>
    <t>836276322</t>
  </si>
  <si>
    <t>966062111</t>
  </si>
  <si>
    <t>Bourání plotových sloupků a vzpěr dřevěných výšky do 2,5 m zasypaných zeminou</t>
  </si>
  <si>
    <t>-67237888</t>
  </si>
  <si>
    <t>966071711</t>
  </si>
  <si>
    <t>Bourání plotových sloupků a vzpěr ocelových trubkových nebo profilovaných výšky do 2,50 m zabetonovaných</t>
  </si>
  <si>
    <t>592869175</t>
  </si>
  <si>
    <t>966071822</t>
  </si>
  <si>
    <t>Rozebrání oplocení z pletiva drátěného se čtvercovými oky, výšky přes 1,6 do 2,0 m</t>
  </si>
  <si>
    <t>-1039236124</t>
  </si>
  <si>
    <t>30*2</t>
  </si>
  <si>
    <t>12*2</t>
  </si>
  <si>
    <t>966073810</t>
  </si>
  <si>
    <t>Rozebrání vrat a vrátek k oplocení plochy jednotlivě do 2 m2</t>
  </si>
  <si>
    <t>1749441778</t>
  </si>
  <si>
    <t>981511116</t>
  </si>
  <si>
    <t>Demolice konstrukcí objektů postupným rozebíráním konstrukcí z betonu prostého</t>
  </si>
  <si>
    <t>-71296891</t>
  </si>
  <si>
    <t>998223011</t>
  </si>
  <si>
    <t>Přesun hmot pro pozemní komunikace s krytem dlážděným</t>
  </si>
  <si>
    <t>-764905117</t>
  </si>
  <si>
    <t>1326141445</t>
  </si>
  <si>
    <t>-86739189</t>
  </si>
  <si>
    <t>122,576*19 'Přepočtené koeficientem množství</t>
  </si>
  <si>
    <t>1807038928</t>
  </si>
  <si>
    <t>28,08+14,26</t>
  </si>
  <si>
    <t>997013873</t>
  </si>
  <si>
    <t>Poplatek za uložení stavebního odpadu na recyklační skládce (skládkovné) zeminy a kamení zatříděného do Katalogu odpadů pod kódem 17 05 04</t>
  </si>
  <si>
    <t>393810126</t>
  </si>
  <si>
    <t>113,36*2</t>
  </si>
  <si>
    <t>O0013.1</t>
  </si>
  <si>
    <t>D+M venkovní lavice, vel. 1300/500, vč povrchové úpravy - viz TZ</t>
  </si>
  <si>
    <t>344523619</t>
  </si>
  <si>
    <t xml:space="preserve">Poznámka k položce:_x000d_
Poznámka k položce: Lavice budou v antivandal provedení a zabezpečeny proti odcizení pevným přikotvením chem. kotvou do bet. podkladu.  Provedení dle sm. SŽDC PO-20/2019-GŘ - „Moderní design a architektura nádraží a zastávek ČR – Mobiliář“   čj. 62741/2019-SŽDC-GŘ-O23 ze dne 23. 10. 2019</t>
  </si>
  <si>
    <t>O0014</t>
  </si>
  <si>
    <t>D+M odpadkové koše, ocelový plech, vel. 500x250 V=1100 mm - viz TZ</t>
  </si>
  <si>
    <t>1785287536</t>
  </si>
  <si>
    <t xml:space="preserve">Poznámka k položce:_x000d_
Poznámka k položce: koše budou v antivandal provedení a zabezpečeny proti krádeži ukotvením na chem. kotvu k bet. podkladu - dle vyjádření zástupce investora na místě.  Provedení dle sm. SŽDC PO-20/2019-GŘ - „Moderní design a architektura nádraží a zastávek ČR – Mobiliář“   čj. 62741/2019-SŽDC-GŘ-O23 ze dne 23. 10. 2019</t>
  </si>
  <si>
    <t>Odvoz a likvidace stávajícího mobiliáře vč. betonových a dřevěných květináčů</t>
  </si>
  <si>
    <t>860063140</t>
  </si>
  <si>
    <t>711161221</t>
  </si>
  <si>
    <t>Izolace proti zemní vlhkosti nopovou fólií s textilií svislá, nopek v 4,0 mm, tl. fólie do 0,6 mm</t>
  </si>
  <si>
    <t>-1224373599</t>
  </si>
  <si>
    <t>(12,2+11,9)*2*1</t>
  </si>
  <si>
    <t>998711201</t>
  </si>
  <si>
    <t>Přesun hmot procentní pro izolace proti vodě, vlhkosti a plynům v objektech v do 6 m</t>
  </si>
  <si>
    <t>-2009506966</t>
  </si>
  <si>
    <t>767111000.1</t>
  </si>
  <si>
    <t>Dodávka a montáž stěny pro zakrytí veřejných WC (ocelová konstrukce z jeklů, výplň tahokov, povrchová úprava žár. zinkování, půdorysný tvar U 2+3+2m, v. 2m) vč. zabetonování</t>
  </si>
  <si>
    <t>-1762226723</t>
  </si>
  <si>
    <t>767995105</t>
  </si>
  <si>
    <t>Zabezpečení studny zámečnickou uzamykatelnou konstrukcí</t>
  </si>
  <si>
    <t>-2107291551</t>
  </si>
  <si>
    <t>767996802</t>
  </si>
  <si>
    <t>Demontáž ostatních zámečnických konstrukcí o hmotnosti jednotlivých dílů rozebráním přes 50 do 100 kg (vodní pumpa)</t>
  </si>
  <si>
    <t>-1564278516</t>
  </si>
  <si>
    <t>2100955669</t>
  </si>
  <si>
    <t>Ostatní</t>
  </si>
  <si>
    <t>075002000</t>
  </si>
  <si>
    <t>Vytyčení, zajištění a ochrana stávajících inženýrských sítí vč. jejich dočasného zabezpečení a zajištění po dobu akce</t>
  </si>
  <si>
    <t>1024</t>
  </si>
  <si>
    <t>1676379399</t>
  </si>
  <si>
    <t>SO.07 - VRN</t>
  </si>
  <si>
    <t>VRN - Vedlejší rozpočtové náklady</t>
  </si>
  <si>
    <t xml:space="preserve">    VRN3 - Zařízení staveniště</t>
  </si>
  <si>
    <t xml:space="preserve">    VRN7 - Provozní vlivy</t>
  </si>
  <si>
    <t xml:space="preserve">    VRN8 - Přesun stavebních kapacit</t>
  </si>
  <si>
    <t>Vedlejší rozpočtové náklady</t>
  </si>
  <si>
    <t>VRN3</t>
  </si>
  <si>
    <t>Zařízení staveniště</t>
  </si>
  <si>
    <t>030001000</t>
  </si>
  <si>
    <t>Kč</t>
  </si>
  <si>
    <t>244752064</t>
  </si>
  <si>
    <t>Poznámka k položce:_x000d_
Poznámka k položce: Zahrnuje i zábory vč. poplatků a ostatní konstrukce a práce na zařízení a zabezpečení staveniště, náhradní přístup, náhradní značení DIR a DIO aj.</t>
  </si>
  <si>
    <t>VRN7</t>
  </si>
  <si>
    <t>Provozní vlivy</t>
  </si>
  <si>
    <t>070001000</t>
  </si>
  <si>
    <t>Provozní vlivy, dozory aj.</t>
  </si>
  <si>
    <t>-1093285686</t>
  </si>
  <si>
    <t>Poznámka k položce:_x000d_
Poznámka k položce: zahrnuje, zabezpečení prací v blízkosti kolejiště a za plného provozu VB, v případě nutnosti vytyčení a zabezpečení inž. sítí aj., koordinace s ostatními profesemi, stavbami a správci dotčených zařízení</t>
  </si>
  <si>
    <t>VRN8</t>
  </si>
  <si>
    <t>Přesun stavebních kapacit</t>
  </si>
  <si>
    <t>080001000</t>
  </si>
  <si>
    <t>Přesun stavebních kapacit, doprava zaměstnanců aj.</t>
  </si>
  <si>
    <t>-1575782861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</si>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</sst>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8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  <protection locked="0"/>
    </xf>
    <xf numFmtId="0" fontId="23" fillId="4" borderId="19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23" xfId="0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7" fillId="2" borderId="20" xfId="0" applyFont="1" applyFill="1" applyBorder="1" applyAlignment="1" applyProtection="1">
      <alignment horizontal="left" vertical="center"/>
      <protection locked="0"/>
    </xf>
    <xf numFmtId="0" fontId="37" fillId="0" borderId="21" xfId="0" applyFont="1" applyBorder="1" applyAlignment="1" applyProtection="1">
      <alignment horizontal="center" vertical="center"/>
    </xf>
    <xf numFmtId="166" fontId="24" fillId="0" borderId="21" xfId="0" applyNumberFormat="1" applyFont="1" applyBorder="1" applyAlignment="1" applyProtection="1">
      <alignment vertical="center"/>
    </xf>
    <xf numFmtId="166" fontId="24" fillId="0" borderId="22" xfId="0" applyNumberFormat="1" applyFont="1" applyBorder="1" applyAlignment="1" applyProtection="1">
      <alignment vertical="center"/>
    </xf>
    <xf numFmtId="0" fontId="24" fillId="2" borderId="20" xfId="0" applyFont="1" applyFill="1" applyBorder="1" applyAlignment="1" applyProtection="1">
      <alignment horizontal="left" vertical="center"/>
      <protection locked="0"/>
    </xf>
    <xf numFmtId="0" fontId="24" fillId="0" borderId="21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2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3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4" fillId="0" borderId="29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/>
    </xf>
    <xf numFmtId="0" fontId="42" fillId="0" borderId="30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vertical="center" wrapText="1"/>
    </xf>
    <xf numFmtId="0" fontId="42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2" fillId="0" borderId="30" xfId="0" applyFont="1" applyBorder="1" applyAlignment="1">
      <alignment horizontal="left" vertical="center"/>
    </xf>
    <xf numFmtId="0" fontId="42" fillId="0" borderId="31" xfId="0" applyFont="1" applyBorder="1" applyAlignment="1">
      <alignment horizontal="left" vertical="center"/>
    </xf>
    <xf numFmtId="0" fontId="44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4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4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1" xfId="0" applyFont="1" applyBorder="1" applyAlignment="1">
      <alignment horizontal="center" vertical="center"/>
    </xf>
    <xf numFmtId="0" fontId="39" fillId="0" borderId="1" xfId="0" applyFont="1" applyBorder="1" applyAlignment="1">
      <alignment horizontal="left"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theme" Target="theme/theme1.xml" /><Relationship Id="rId12" Type="http://schemas.openxmlformats.org/officeDocument/2006/relationships/calcChain" Target="calcChain.xml" /><Relationship Id="rId13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30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32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32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32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35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37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38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39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40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41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42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43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44</v>
      </c>
      <c r="E29" s="49"/>
      <c r="F29" s="34" t="s">
        <v>45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46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47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48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49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50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51</v>
      </c>
      <c r="U35" s="56"/>
      <c r="V35" s="56"/>
      <c r="W35" s="56"/>
      <c r="X35" s="58" t="s">
        <v>52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53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09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Otvovice ON - oprava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Otvovice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22. 5. 2020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Správa železnic, státní organizace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33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54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31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36</v>
      </c>
      <c r="AJ50" s="42"/>
      <c r="AK50" s="42"/>
      <c r="AL50" s="42"/>
      <c r="AM50" s="75" t="str">
        <f>IF(E20="","",E20)</f>
        <v>L. Malý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55</v>
      </c>
      <c r="D52" s="89"/>
      <c r="E52" s="89"/>
      <c r="F52" s="89"/>
      <c r="G52" s="89"/>
      <c r="H52" s="90"/>
      <c r="I52" s="91" t="s">
        <v>56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57</v>
      </c>
      <c r="AH52" s="89"/>
      <c r="AI52" s="89"/>
      <c r="AJ52" s="89"/>
      <c r="AK52" s="89"/>
      <c r="AL52" s="89"/>
      <c r="AM52" s="89"/>
      <c r="AN52" s="91" t="s">
        <v>58</v>
      </c>
      <c r="AO52" s="89"/>
      <c r="AP52" s="89"/>
      <c r="AQ52" s="93" t="s">
        <v>59</v>
      </c>
      <c r="AR52" s="46"/>
      <c r="AS52" s="94" t="s">
        <v>60</v>
      </c>
      <c r="AT52" s="95" t="s">
        <v>61</v>
      </c>
      <c r="AU52" s="95" t="s">
        <v>62</v>
      </c>
      <c r="AV52" s="95" t="s">
        <v>63</v>
      </c>
      <c r="AW52" s="95" t="s">
        <v>64</v>
      </c>
      <c r="AX52" s="95" t="s">
        <v>65</v>
      </c>
      <c r="AY52" s="95" t="s">
        <v>66</v>
      </c>
      <c r="AZ52" s="95" t="s">
        <v>67</v>
      </c>
      <c r="BA52" s="95" t="s">
        <v>68</v>
      </c>
      <c r="BB52" s="95" t="s">
        <v>69</v>
      </c>
      <c r="BC52" s="95" t="s">
        <v>70</v>
      </c>
      <c r="BD52" s="96" t="s">
        <v>71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72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ROUND(SUM(AG55:AG61),2)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ROUND(SUM(AS55:AS61),2)</f>
        <v>0</v>
      </c>
      <c r="AT54" s="108">
        <f>ROUND(SUM(AV54:AW54),2)</f>
        <v>0</v>
      </c>
      <c r="AU54" s="109">
        <f>ROUND(SUM(AU55:AU61),5)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ROUND(SUM(AZ55:AZ61),2)</f>
        <v>0</v>
      </c>
      <c r="BA54" s="108">
        <f>ROUND(SUM(BA55:BA61),2)</f>
        <v>0</v>
      </c>
      <c r="BB54" s="108">
        <f>ROUND(SUM(BB55:BB61),2)</f>
        <v>0</v>
      </c>
      <c r="BC54" s="108">
        <f>ROUND(SUM(BC55:BC61),2)</f>
        <v>0</v>
      </c>
      <c r="BD54" s="110">
        <f>ROUND(SUM(BD55:BD61),2)</f>
        <v>0</v>
      </c>
      <c r="BE54" s="6"/>
      <c r="BS54" s="111" t="s">
        <v>73</v>
      </c>
      <c r="BT54" s="111" t="s">
        <v>74</v>
      </c>
      <c r="BU54" s="112" t="s">
        <v>75</v>
      </c>
      <c r="BV54" s="111" t="s">
        <v>76</v>
      </c>
      <c r="BW54" s="111" t="s">
        <v>5</v>
      </c>
      <c r="BX54" s="111" t="s">
        <v>77</v>
      </c>
      <c r="CL54" s="111" t="s">
        <v>19</v>
      </c>
    </row>
    <row r="55" s="7" customFormat="1" ht="16.5" customHeight="1">
      <c r="A55" s="113" t="s">
        <v>78</v>
      </c>
      <c r="B55" s="114"/>
      <c r="C55" s="115"/>
      <c r="D55" s="116" t="s">
        <v>79</v>
      </c>
      <c r="E55" s="116"/>
      <c r="F55" s="116"/>
      <c r="G55" s="116"/>
      <c r="H55" s="116"/>
      <c r="I55" s="117"/>
      <c r="J55" s="116" t="s">
        <v>80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'SO.01 - Oprava vnějšího p...'!J30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81</v>
      </c>
      <c r="AR55" s="120"/>
      <c r="AS55" s="121">
        <v>0</v>
      </c>
      <c r="AT55" s="122">
        <f>ROUND(SUM(AV55:AW55),2)</f>
        <v>0</v>
      </c>
      <c r="AU55" s="123">
        <f>'SO.01 - Oprava vnějšího p...'!P96</f>
        <v>0</v>
      </c>
      <c r="AV55" s="122">
        <f>'SO.01 - Oprava vnějšího p...'!J33</f>
        <v>0</v>
      </c>
      <c r="AW55" s="122">
        <f>'SO.01 - Oprava vnějšího p...'!J34</f>
        <v>0</v>
      </c>
      <c r="AX55" s="122">
        <f>'SO.01 - Oprava vnějšího p...'!J35</f>
        <v>0</v>
      </c>
      <c r="AY55" s="122">
        <f>'SO.01 - Oprava vnějšího p...'!J36</f>
        <v>0</v>
      </c>
      <c r="AZ55" s="122">
        <f>'SO.01 - Oprava vnějšího p...'!F33</f>
        <v>0</v>
      </c>
      <c r="BA55" s="122">
        <f>'SO.01 - Oprava vnějšího p...'!F34</f>
        <v>0</v>
      </c>
      <c r="BB55" s="122">
        <f>'SO.01 - Oprava vnějšího p...'!F35</f>
        <v>0</v>
      </c>
      <c r="BC55" s="122">
        <f>'SO.01 - Oprava vnějšího p...'!F36</f>
        <v>0</v>
      </c>
      <c r="BD55" s="124">
        <f>'SO.01 - Oprava vnějšího p...'!F37</f>
        <v>0</v>
      </c>
      <c r="BE55" s="7"/>
      <c r="BT55" s="125" t="s">
        <v>82</v>
      </c>
      <c r="BV55" s="125" t="s">
        <v>76</v>
      </c>
      <c r="BW55" s="125" t="s">
        <v>83</v>
      </c>
      <c r="BX55" s="125" t="s">
        <v>5</v>
      </c>
      <c r="CL55" s="125" t="s">
        <v>19</v>
      </c>
      <c r="CM55" s="125" t="s">
        <v>84</v>
      </c>
    </row>
    <row r="56" s="7" customFormat="1" ht="16.5" customHeight="1">
      <c r="A56" s="113" t="s">
        <v>78</v>
      </c>
      <c r="B56" s="114"/>
      <c r="C56" s="115"/>
      <c r="D56" s="116" t="s">
        <v>85</v>
      </c>
      <c r="E56" s="116"/>
      <c r="F56" s="116"/>
      <c r="G56" s="116"/>
      <c r="H56" s="116"/>
      <c r="I56" s="117"/>
      <c r="J56" s="116" t="s">
        <v>86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'SO.02 - Oprava střechy'!J30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81</v>
      </c>
      <c r="AR56" s="120"/>
      <c r="AS56" s="121">
        <v>0</v>
      </c>
      <c r="AT56" s="122">
        <f>ROUND(SUM(AV56:AW56),2)</f>
        <v>0</v>
      </c>
      <c r="AU56" s="123">
        <f>'SO.02 - Oprava střechy'!P92</f>
        <v>0</v>
      </c>
      <c r="AV56" s="122">
        <f>'SO.02 - Oprava střechy'!J33</f>
        <v>0</v>
      </c>
      <c r="AW56" s="122">
        <f>'SO.02 - Oprava střechy'!J34</f>
        <v>0</v>
      </c>
      <c r="AX56" s="122">
        <f>'SO.02 - Oprava střechy'!J35</f>
        <v>0</v>
      </c>
      <c r="AY56" s="122">
        <f>'SO.02 - Oprava střechy'!J36</f>
        <v>0</v>
      </c>
      <c r="AZ56" s="122">
        <f>'SO.02 - Oprava střechy'!F33</f>
        <v>0</v>
      </c>
      <c r="BA56" s="122">
        <f>'SO.02 - Oprava střechy'!F34</f>
        <v>0</v>
      </c>
      <c r="BB56" s="122">
        <f>'SO.02 - Oprava střechy'!F35</f>
        <v>0</v>
      </c>
      <c r="BC56" s="122">
        <f>'SO.02 - Oprava střechy'!F36</f>
        <v>0</v>
      </c>
      <c r="BD56" s="124">
        <f>'SO.02 - Oprava střechy'!F37</f>
        <v>0</v>
      </c>
      <c r="BE56" s="7"/>
      <c r="BT56" s="125" t="s">
        <v>82</v>
      </c>
      <c r="BV56" s="125" t="s">
        <v>76</v>
      </c>
      <c r="BW56" s="125" t="s">
        <v>87</v>
      </c>
      <c r="BX56" s="125" t="s">
        <v>5</v>
      </c>
      <c r="CL56" s="125" t="s">
        <v>19</v>
      </c>
      <c r="CM56" s="125" t="s">
        <v>84</v>
      </c>
    </row>
    <row r="57" s="7" customFormat="1" ht="16.5" customHeight="1">
      <c r="A57" s="113" t="s">
        <v>78</v>
      </c>
      <c r="B57" s="114"/>
      <c r="C57" s="115"/>
      <c r="D57" s="116" t="s">
        <v>88</v>
      </c>
      <c r="E57" s="116"/>
      <c r="F57" s="116"/>
      <c r="G57" s="116"/>
      <c r="H57" s="116"/>
      <c r="I57" s="117"/>
      <c r="J57" s="116" t="s">
        <v>89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'SO.03 - Oprava čekárny'!J30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81</v>
      </c>
      <c r="AR57" s="120"/>
      <c r="AS57" s="121">
        <v>0</v>
      </c>
      <c r="AT57" s="122">
        <f>ROUND(SUM(AV57:AW57),2)</f>
        <v>0</v>
      </c>
      <c r="AU57" s="123">
        <f>'SO.03 - Oprava čekárny'!P97</f>
        <v>0</v>
      </c>
      <c r="AV57" s="122">
        <f>'SO.03 - Oprava čekárny'!J33</f>
        <v>0</v>
      </c>
      <c r="AW57" s="122">
        <f>'SO.03 - Oprava čekárny'!J34</f>
        <v>0</v>
      </c>
      <c r="AX57" s="122">
        <f>'SO.03 - Oprava čekárny'!J35</f>
        <v>0</v>
      </c>
      <c r="AY57" s="122">
        <f>'SO.03 - Oprava čekárny'!J36</f>
        <v>0</v>
      </c>
      <c r="AZ57" s="122">
        <f>'SO.03 - Oprava čekárny'!F33</f>
        <v>0</v>
      </c>
      <c r="BA57" s="122">
        <f>'SO.03 - Oprava čekárny'!F34</f>
        <v>0</v>
      </c>
      <c r="BB57" s="122">
        <f>'SO.03 - Oprava čekárny'!F35</f>
        <v>0</v>
      </c>
      <c r="BC57" s="122">
        <f>'SO.03 - Oprava čekárny'!F36</f>
        <v>0</v>
      </c>
      <c r="BD57" s="124">
        <f>'SO.03 - Oprava čekárny'!F37</f>
        <v>0</v>
      </c>
      <c r="BE57" s="7"/>
      <c r="BT57" s="125" t="s">
        <v>82</v>
      </c>
      <c r="BV57" s="125" t="s">
        <v>76</v>
      </c>
      <c r="BW57" s="125" t="s">
        <v>90</v>
      </c>
      <c r="BX57" s="125" t="s">
        <v>5</v>
      </c>
      <c r="CL57" s="125" t="s">
        <v>19</v>
      </c>
      <c r="CM57" s="125" t="s">
        <v>84</v>
      </c>
    </row>
    <row r="58" s="7" customFormat="1" ht="16.5" customHeight="1">
      <c r="A58" s="113" t="s">
        <v>78</v>
      </c>
      <c r="B58" s="114"/>
      <c r="C58" s="115"/>
      <c r="D58" s="116" t="s">
        <v>91</v>
      </c>
      <c r="E58" s="116"/>
      <c r="F58" s="116"/>
      <c r="G58" s="116"/>
      <c r="H58" s="116"/>
      <c r="I58" s="117"/>
      <c r="J58" s="116" t="s">
        <v>92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'SO.04 - Oprava dopravní k...'!J30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81</v>
      </c>
      <c r="AR58" s="120"/>
      <c r="AS58" s="121">
        <v>0</v>
      </c>
      <c r="AT58" s="122">
        <f>ROUND(SUM(AV58:AW58),2)</f>
        <v>0</v>
      </c>
      <c r="AU58" s="123">
        <f>'SO.04 - Oprava dopravní k...'!P104</f>
        <v>0</v>
      </c>
      <c r="AV58" s="122">
        <f>'SO.04 - Oprava dopravní k...'!J33</f>
        <v>0</v>
      </c>
      <c r="AW58" s="122">
        <f>'SO.04 - Oprava dopravní k...'!J34</f>
        <v>0</v>
      </c>
      <c r="AX58" s="122">
        <f>'SO.04 - Oprava dopravní k...'!J35</f>
        <v>0</v>
      </c>
      <c r="AY58" s="122">
        <f>'SO.04 - Oprava dopravní k...'!J36</f>
        <v>0</v>
      </c>
      <c r="AZ58" s="122">
        <f>'SO.04 - Oprava dopravní k...'!F33</f>
        <v>0</v>
      </c>
      <c r="BA58" s="122">
        <f>'SO.04 - Oprava dopravní k...'!F34</f>
        <v>0</v>
      </c>
      <c r="BB58" s="122">
        <f>'SO.04 - Oprava dopravní k...'!F35</f>
        <v>0</v>
      </c>
      <c r="BC58" s="122">
        <f>'SO.04 - Oprava dopravní k...'!F36</f>
        <v>0</v>
      </c>
      <c r="BD58" s="124">
        <f>'SO.04 - Oprava dopravní k...'!F37</f>
        <v>0</v>
      </c>
      <c r="BE58" s="7"/>
      <c r="BT58" s="125" t="s">
        <v>82</v>
      </c>
      <c r="BV58" s="125" t="s">
        <v>76</v>
      </c>
      <c r="BW58" s="125" t="s">
        <v>93</v>
      </c>
      <c r="BX58" s="125" t="s">
        <v>5</v>
      </c>
      <c r="CL58" s="125" t="s">
        <v>19</v>
      </c>
      <c r="CM58" s="125" t="s">
        <v>84</v>
      </c>
    </row>
    <row r="59" s="7" customFormat="1" ht="16.5" customHeight="1">
      <c r="A59" s="113" t="s">
        <v>78</v>
      </c>
      <c r="B59" s="114"/>
      <c r="C59" s="115"/>
      <c r="D59" s="116" t="s">
        <v>94</v>
      </c>
      <c r="E59" s="116"/>
      <c r="F59" s="116"/>
      <c r="G59" s="116"/>
      <c r="H59" s="116"/>
      <c r="I59" s="117"/>
      <c r="J59" s="116" t="s">
        <v>95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'SO.05 - Elektroinstalace'!J30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81</v>
      </c>
      <c r="AR59" s="120"/>
      <c r="AS59" s="121">
        <v>0</v>
      </c>
      <c r="AT59" s="122">
        <f>ROUND(SUM(AV59:AW59),2)</f>
        <v>0</v>
      </c>
      <c r="AU59" s="123">
        <f>'SO.05 - Elektroinstalace'!P86</f>
        <v>0</v>
      </c>
      <c r="AV59" s="122">
        <f>'SO.05 - Elektroinstalace'!J33</f>
        <v>0</v>
      </c>
      <c r="AW59" s="122">
        <f>'SO.05 - Elektroinstalace'!J34</f>
        <v>0</v>
      </c>
      <c r="AX59" s="122">
        <f>'SO.05 - Elektroinstalace'!J35</f>
        <v>0</v>
      </c>
      <c r="AY59" s="122">
        <f>'SO.05 - Elektroinstalace'!J36</f>
        <v>0</v>
      </c>
      <c r="AZ59" s="122">
        <f>'SO.05 - Elektroinstalace'!F33</f>
        <v>0</v>
      </c>
      <c r="BA59" s="122">
        <f>'SO.05 - Elektroinstalace'!F34</f>
        <v>0</v>
      </c>
      <c r="BB59" s="122">
        <f>'SO.05 - Elektroinstalace'!F35</f>
        <v>0</v>
      </c>
      <c r="BC59" s="122">
        <f>'SO.05 - Elektroinstalace'!F36</f>
        <v>0</v>
      </c>
      <c r="BD59" s="124">
        <f>'SO.05 - Elektroinstalace'!F37</f>
        <v>0</v>
      </c>
      <c r="BE59" s="7"/>
      <c r="BT59" s="125" t="s">
        <v>82</v>
      </c>
      <c r="BV59" s="125" t="s">
        <v>76</v>
      </c>
      <c r="BW59" s="125" t="s">
        <v>96</v>
      </c>
      <c r="BX59" s="125" t="s">
        <v>5</v>
      </c>
      <c r="CL59" s="125" t="s">
        <v>19</v>
      </c>
      <c r="CM59" s="125" t="s">
        <v>84</v>
      </c>
    </row>
    <row r="60" s="7" customFormat="1" ht="16.5" customHeight="1">
      <c r="A60" s="113" t="s">
        <v>78</v>
      </c>
      <c r="B60" s="114"/>
      <c r="C60" s="115"/>
      <c r="D60" s="116" t="s">
        <v>97</v>
      </c>
      <c r="E60" s="116"/>
      <c r="F60" s="116"/>
      <c r="G60" s="116"/>
      <c r="H60" s="116"/>
      <c r="I60" s="117"/>
      <c r="J60" s="116" t="s">
        <v>98</v>
      </c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8">
        <f>'SO.06 - Oprava zpevněných...'!J30</f>
        <v>0</v>
      </c>
      <c r="AH60" s="117"/>
      <c r="AI60" s="117"/>
      <c r="AJ60" s="117"/>
      <c r="AK60" s="117"/>
      <c r="AL60" s="117"/>
      <c r="AM60" s="117"/>
      <c r="AN60" s="118">
        <f>SUM(AG60,AT60)</f>
        <v>0</v>
      </c>
      <c r="AO60" s="117"/>
      <c r="AP60" s="117"/>
      <c r="AQ60" s="119" t="s">
        <v>81</v>
      </c>
      <c r="AR60" s="120"/>
      <c r="AS60" s="121">
        <v>0</v>
      </c>
      <c r="AT60" s="122">
        <f>ROUND(SUM(AV60:AW60),2)</f>
        <v>0</v>
      </c>
      <c r="AU60" s="123">
        <f>'SO.06 - Oprava zpevněných...'!P95</f>
        <v>0</v>
      </c>
      <c r="AV60" s="122">
        <f>'SO.06 - Oprava zpevněných...'!J33</f>
        <v>0</v>
      </c>
      <c r="AW60" s="122">
        <f>'SO.06 - Oprava zpevněných...'!J34</f>
        <v>0</v>
      </c>
      <c r="AX60" s="122">
        <f>'SO.06 - Oprava zpevněných...'!J35</f>
        <v>0</v>
      </c>
      <c r="AY60" s="122">
        <f>'SO.06 - Oprava zpevněných...'!J36</f>
        <v>0</v>
      </c>
      <c r="AZ60" s="122">
        <f>'SO.06 - Oprava zpevněných...'!F33</f>
        <v>0</v>
      </c>
      <c r="BA60" s="122">
        <f>'SO.06 - Oprava zpevněných...'!F34</f>
        <v>0</v>
      </c>
      <c r="BB60" s="122">
        <f>'SO.06 - Oprava zpevněných...'!F35</f>
        <v>0</v>
      </c>
      <c r="BC60" s="122">
        <f>'SO.06 - Oprava zpevněných...'!F36</f>
        <v>0</v>
      </c>
      <c r="BD60" s="124">
        <f>'SO.06 - Oprava zpevněných...'!F37</f>
        <v>0</v>
      </c>
      <c r="BE60" s="7"/>
      <c r="BT60" s="125" t="s">
        <v>82</v>
      </c>
      <c r="BV60" s="125" t="s">
        <v>76</v>
      </c>
      <c r="BW60" s="125" t="s">
        <v>99</v>
      </c>
      <c r="BX60" s="125" t="s">
        <v>5</v>
      </c>
      <c r="CL60" s="125" t="s">
        <v>19</v>
      </c>
      <c r="CM60" s="125" t="s">
        <v>84</v>
      </c>
    </row>
    <row r="61" s="7" customFormat="1" ht="16.5" customHeight="1">
      <c r="A61" s="113" t="s">
        <v>78</v>
      </c>
      <c r="B61" s="114"/>
      <c r="C61" s="115"/>
      <c r="D61" s="116" t="s">
        <v>100</v>
      </c>
      <c r="E61" s="116"/>
      <c r="F61" s="116"/>
      <c r="G61" s="116"/>
      <c r="H61" s="116"/>
      <c r="I61" s="117"/>
      <c r="J61" s="116" t="s">
        <v>101</v>
      </c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  <c r="AG61" s="118">
        <f>'SO.07 - VRN'!J30</f>
        <v>0</v>
      </c>
      <c r="AH61" s="117"/>
      <c r="AI61" s="117"/>
      <c r="AJ61" s="117"/>
      <c r="AK61" s="117"/>
      <c r="AL61" s="117"/>
      <c r="AM61" s="117"/>
      <c r="AN61" s="118">
        <f>SUM(AG61,AT61)</f>
        <v>0</v>
      </c>
      <c r="AO61" s="117"/>
      <c r="AP61" s="117"/>
      <c r="AQ61" s="119" t="s">
        <v>81</v>
      </c>
      <c r="AR61" s="120"/>
      <c r="AS61" s="126">
        <v>0</v>
      </c>
      <c r="AT61" s="127">
        <f>ROUND(SUM(AV61:AW61),2)</f>
        <v>0</v>
      </c>
      <c r="AU61" s="128">
        <f>'SO.07 - VRN'!P83</f>
        <v>0</v>
      </c>
      <c r="AV61" s="127">
        <f>'SO.07 - VRN'!J33</f>
        <v>0</v>
      </c>
      <c r="AW61" s="127">
        <f>'SO.07 - VRN'!J34</f>
        <v>0</v>
      </c>
      <c r="AX61" s="127">
        <f>'SO.07 - VRN'!J35</f>
        <v>0</v>
      </c>
      <c r="AY61" s="127">
        <f>'SO.07 - VRN'!J36</f>
        <v>0</v>
      </c>
      <c r="AZ61" s="127">
        <f>'SO.07 - VRN'!F33</f>
        <v>0</v>
      </c>
      <c r="BA61" s="127">
        <f>'SO.07 - VRN'!F34</f>
        <v>0</v>
      </c>
      <c r="BB61" s="127">
        <f>'SO.07 - VRN'!F35</f>
        <v>0</v>
      </c>
      <c r="BC61" s="127">
        <f>'SO.07 - VRN'!F36</f>
        <v>0</v>
      </c>
      <c r="BD61" s="129">
        <f>'SO.07 - VRN'!F37</f>
        <v>0</v>
      </c>
      <c r="BE61" s="7"/>
      <c r="BT61" s="125" t="s">
        <v>82</v>
      </c>
      <c r="BV61" s="125" t="s">
        <v>76</v>
      </c>
      <c r="BW61" s="125" t="s">
        <v>102</v>
      </c>
      <c r="BX61" s="125" t="s">
        <v>5</v>
      </c>
      <c r="CL61" s="125" t="s">
        <v>19</v>
      </c>
      <c r="CM61" s="125" t="s">
        <v>84</v>
      </c>
    </row>
    <row r="62" s="2" customFormat="1" ht="30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42"/>
      <c r="M62" s="42"/>
      <c r="N62" s="42"/>
      <c r="O62" s="42"/>
      <c r="P62" s="42"/>
      <c r="Q62" s="42"/>
      <c r="R62" s="42"/>
      <c r="S62" s="42"/>
      <c r="T62" s="42"/>
      <c r="U62" s="42"/>
      <c r="V62" s="42"/>
      <c r="W62" s="42"/>
      <c r="X62" s="42"/>
      <c r="Y62" s="42"/>
      <c r="Z62" s="42"/>
      <c r="AA62" s="42"/>
      <c r="AB62" s="42"/>
      <c r="AC62" s="42"/>
      <c r="AD62" s="42"/>
      <c r="AE62" s="42"/>
      <c r="AF62" s="42"/>
      <c r="AG62" s="42"/>
      <c r="AH62" s="42"/>
      <c r="AI62" s="42"/>
      <c r="AJ62" s="42"/>
      <c r="AK62" s="42"/>
      <c r="AL62" s="42"/>
      <c r="AM62" s="42"/>
      <c r="AN62" s="42"/>
      <c r="AO62" s="42"/>
      <c r="AP62" s="42"/>
      <c r="AQ62" s="42"/>
      <c r="AR62" s="46"/>
      <c r="AS62" s="40"/>
      <c r="AT62" s="40"/>
      <c r="AU62" s="40"/>
      <c r="AV62" s="40"/>
      <c r="AW62" s="40"/>
      <c r="AX62" s="40"/>
      <c r="AY62" s="40"/>
      <c r="AZ62" s="40"/>
      <c r="BA62" s="40"/>
      <c r="BB62" s="40"/>
      <c r="BC62" s="40"/>
      <c r="BD62" s="40"/>
      <c r="B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2"/>
      <c r="AF63" s="62"/>
      <c r="AG63" s="62"/>
      <c r="AH63" s="62"/>
      <c r="AI63" s="62"/>
      <c r="AJ63" s="62"/>
      <c r="AK63" s="62"/>
      <c r="AL63" s="62"/>
      <c r="AM63" s="62"/>
      <c r="AN63" s="62"/>
      <c r="AO63" s="62"/>
      <c r="AP63" s="62"/>
      <c r="AQ63" s="62"/>
      <c r="AR63" s="46"/>
      <c r="AS63" s="40"/>
      <c r="AT63" s="40"/>
      <c r="AU63" s="40"/>
      <c r="AV63" s="40"/>
      <c r="AW63" s="40"/>
      <c r="AX63" s="40"/>
      <c r="AY63" s="40"/>
      <c r="AZ63" s="40"/>
      <c r="BA63" s="40"/>
      <c r="BB63" s="40"/>
      <c r="BC63" s="40"/>
      <c r="BD63" s="40"/>
      <c r="BE63" s="40"/>
    </row>
  </sheetData>
  <sheetProtection sheet="1" formatColumns="0" formatRows="0" objects="1" scenarios="1" spinCount="100000" saltValue="ihbVB04oMKF18cK68wVGVvB/IkAZgXrvUALILkFQFs6hkLbiyDudyTVFCMk7g4nL6D5WIoLPRFrVh7A1LVKJoA==" hashValue="BHMYPOrSVY+6syDY10amM53x16E/+hqCHObBTqWl11qyOuIPEXiSoRZl4A6djkEFYIAMSEXBcVv6pwbGXRJRqQ==" algorithmName="SHA-512" password="CC35"/>
  <mergeCells count="66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.01 - Oprava vnějšího p...'!C2" display="/"/>
    <hyperlink ref="A56" location="'SO.02 - Oprava střechy'!C2" display="/"/>
    <hyperlink ref="A57" location="'SO.03 - Oprava čekárny'!C2" display="/"/>
    <hyperlink ref="A58" location="'SO.04 - Oprava dopravní k...'!C2" display="/"/>
    <hyperlink ref="A59" location="'SO.05 - Elektroinstalace'!C2" display="/"/>
    <hyperlink ref="A60" location="'SO.06 - Oprava zpevněných...'!C2" display="/"/>
    <hyperlink ref="A61" location="'SO.07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0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83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22"/>
      <c r="AT3" s="19" t="s">
        <v>84</v>
      </c>
    </row>
    <row r="4" s="1" customFormat="1" ht="24.96" customHeight="1">
      <c r="B4" s="22"/>
      <c r="D4" s="134" t="s">
        <v>103</v>
      </c>
      <c r="I4" s="130"/>
      <c r="L4" s="22"/>
      <c r="M4" s="135" t="s">
        <v>10</v>
      </c>
      <c r="AT4" s="19" t="s">
        <v>4</v>
      </c>
    </row>
    <row r="5" s="1" customFormat="1" ht="6.96" customHeight="1">
      <c r="B5" s="22"/>
      <c r="I5" s="130"/>
      <c r="L5" s="22"/>
    </row>
    <row r="6" s="1" customFormat="1" ht="12" customHeight="1">
      <c r="B6" s="22"/>
      <c r="D6" s="136" t="s">
        <v>16</v>
      </c>
      <c r="I6" s="130"/>
      <c r="L6" s="22"/>
    </row>
    <row r="7" s="1" customFormat="1" ht="16.5" customHeight="1">
      <c r="B7" s="22"/>
      <c r="E7" s="137" t="str">
        <f>'Rekapitulace stavby'!K6</f>
        <v>Otvovice ON - oprava</v>
      </c>
      <c r="F7" s="136"/>
      <c r="G7" s="136"/>
      <c r="H7" s="136"/>
      <c r="I7" s="130"/>
      <c r="L7" s="22"/>
    </row>
    <row r="8" s="2" customFormat="1" ht="12" customHeight="1">
      <c r="A8" s="40"/>
      <c r="B8" s="46"/>
      <c r="C8" s="40"/>
      <c r="D8" s="136" t="s">
        <v>104</v>
      </c>
      <c r="E8" s="40"/>
      <c r="F8" s="40"/>
      <c r="G8" s="40"/>
      <c r="H8" s="40"/>
      <c r="I8" s="138"/>
      <c r="J8" s="40"/>
      <c r="K8" s="40"/>
      <c r="L8" s="139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0" t="s">
        <v>105</v>
      </c>
      <c r="F9" s="40"/>
      <c r="G9" s="40"/>
      <c r="H9" s="40"/>
      <c r="I9" s="138"/>
      <c r="J9" s="40"/>
      <c r="K9" s="40"/>
      <c r="L9" s="13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38"/>
      <c r="J10" s="40"/>
      <c r="K10" s="40"/>
      <c r="L10" s="13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6" t="s">
        <v>18</v>
      </c>
      <c r="E11" s="40"/>
      <c r="F11" s="141" t="s">
        <v>19</v>
      </c>
      <c r="G11" s="40"/>
      <c r="H11" s="40"/>
      <c r="I11" s="142" t="s">
        <v>20</v>
      </c>
      <c r="J11" s="141" t="s">
        <v>19</v>
      </c>
      <c r="K11" s="40"/>
      <c r="L11" s="13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6" t="s">
        <v>21</v>
      </c>
      <c r="E12" s="40"/>
      <c r="F12" s="141" t="s">
        <v>22</v>
      </c>
      <c r="G12" s="40"/>
      <c r="H12" s="40"/>
      <c r="I12" s="142" t="s">
        <v>23</v>
      </c>
      <c r="J12" s="143" t="str">
        <f>'Rekapitulace stavby'!AN8</f>
        <v>22. 5. 2020</v>
      </c>
      <c r="K12" s="40"/>
      <c r="L12" s="13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38"/>
      <c r="J13" s="40"/>
      <c r="K13" s="40"/>
      <c r="L13" s="13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6" t="s">
        <v>25</v>
      </c>
      <c r="E14" s="40"/>
      <c r="F14" s="40"/>
      <c r="G14" s="40"/>
      <c r="H14" s="40"/>
      <c r="I14" s="142" t="s">
        <v>26</v>
      </c>
      <c r="J14" s="141" t="s">
        <v>27</v>
      </c>
      <c r="K14" s="40"/>
      <c r="L14" s="13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1" t="s">
        <v>28</v>
      </c>
      <c r="F15" s="40"/>
      <c r="G15" s="40"/>
      <c r="H15" s="40"/>
      <c r="I15" s="142" t="s">
        <v>29</v>
      </c>
      <c r="J15" s="141" t="s">
        <v>30</v>
      </c>
      <c r="K15" s="40"/>
      <c r="L15" s="13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38"/>
      <c r="J16" s="40"/>
      <c r="K16" s="40"/>
      <c r="L16" s="13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6" t="s">
        <v>31</v>
      </c>
      <c r="E17" s="40"/>
      <c r="F17" s="40"/>
      <c r="G17" s="40"/>
      <c r="H17" s="40"/>
      <c r="I17" s="142" t="s">
        <v>26</v>
      </c>
      <c r="J17" s="35" t="str">
        <f>'Rekapitulace stavby'!AN13</f>
        <v>Vyplň údaj</v>
      </c>
      <c r="K17" s="40"/>
      <c r="L17" s="13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41"/>
      <c r="G18" s="141"/>
      <c r="H18" s="141"/>
      <c r="I18" s="142" t="s">
        <v>29</v>
      </c>
      <c r="J18" s="35" t="str">
        <f>'Rekapitulace stavby'!AN14</f>
        <v>Vyplň údaj</v>
      </c>
      <c r="K18" s="40"/>
      <c r="L18" s="13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38"/>
      <c r="J19" s="40"/>
      <c r="K19" s="40"/>
      <c r="L19" s="13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6" t="s">
        <v>33</v>
      </c>
      <c r="E20" s="40"/>
      <c r="F20" s="40"/>
      <c r="G20" s="40"/>
      <c r="H20" s="40"/>
      <c r="I20" s="142" t="s">
        <v>26</v>
      </c>
      <c r="J20" s="141" t="str">
        <f>IF('Rekapitulace stavby'!AN16="","",'Rekapitulace stavby'!AN16)</f>
        <v/>
      </c>
      <c r="K20" s="40"/>
      <c r="L20" s="13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1" t="str">
        <f>IF('Rekapitulace stavby'!E17="","",'Rekapitulace stavby'!E17)</f>
        <v xml:space="preserve"> </v>
      </c>
      <c r="F21" s="40"/>
      <c r="G21" s="40"/>
      <c r="H21" s="40"/>
      <c r="I21" s="142" t="s">
        <v>29</v>
      </c>
      <c r="J21" s="141" t="str">
        <f>IF('Rekapitulace stavby'!AN17="","",'Rekapitulace stavby'!AN17)</f>
        <v/>
      </c>
      <c r="K21" s="40"/>
      <c r="L21" s="13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38"/>
      <c r="J22" s="40"/>
      <c r="K22" s="40"/>
      <c r="L22" s="13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6" t="s">
        <v>36</v>
      </c>
      <c r="E23" s="40"/>
      <c r="F23" s="40"/>
      <c r="G23" s="40"/>
      <c r="H23" s="40"/>
      <c r="I23" s="142" t="s">
        <v>26</v>
      </c>
      <c r="J23" s="141" t="s">
        <v>19</v>
      </c>
      <c r="K23" s="40"/>
      <c r="L23" s="13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1" t="s">
        <v>37</v>
      </c>
      <c r="F24" s="40"/>
      <c r="G24" s="40"/>
      <c r="H24" s="40"/>
      <c r="I24" s="142" t="s">
        <v>29</v>
      </c>
      <c r="J24" s="141" t="s">
        <v>19</v>
      </c>
      <c r="K24" s="40"/>
      <c r="L24" s="13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38"/>
      <c r="J25" s="40"/>
      <c r="K25" s="40"/>
      <c r="L25" s="13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6" t="s">
        <v>38</v>
      </c>
      <c r="E26" s="40"/>
      <c r="F26" s="40"/>
      <c r="G26" s="40"/>
      <c r="H26" s="40"/>
      <c r="I26" s="138"/>
      <c r="J26" s="40"/>
      <c r="K26" s="40"/>
      <c r="L26" s="13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4"/>
      <c r="B27" s="145"/>
      <c r="C27" s="144"/>
      <c r="D27" s="144"/>
      <c r="E27" s="146" t="s">
        <v>19</v>
      </c>
      <c r="F27" s="146"/>
      <c r="G27" s="146"/>
      <c r="H27" s="146"/>
      <c r="I27" s="147"/>
      <c r="J27" s="144"/>
      <c r="K27" s="144"/>
      <c r="L27" s="148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38"/>
      <c r="J28" s="40"/>
      <c r="K28" s="40"/>
      <c r="L28" s="13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9"/>
      <c r="E29" s="149"/>
      <c r="F29" s="149"/>
      <c r="G29" s="149"/>
      <c r="H29" s="149"/>
      <c r="I29" s="150"/>
      <c r="J29" s="149"/>
      <c r="K29" s="149"/>
      <c r="L29" s="139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1" t="s">
        <v>40</v>
      </c>
      <c r="E30" s="40"/>
      <c r="F30" s="40"/>
      <c r="G30" s="40"/>
      <c r="H30" s="40"/>
      <c r="I30" s="138"/>
      <c r="J30" s="152">
        <f>ROUND(J96, 2)</f>
        <v>0</v>
      </c>
      <c r="K30" s="40"/>
      <c r="L30" s="13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9"/>
      <c r="E31" s="149"/>
      <c r="F31" s="149"/>
      <c r="G31" s="149"/>
      <c r="H31" s="149"/>
      <c r="I31" s="150"/>
      <c r="J31" s="149"/>
      <c r="K31" s="149"/>
      <c r="L31" s="13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3" t="s">
        <v>42</v>
      </c>
      <c r="G32" s="40"/>
      <c r="H32" s="40"/>
      <c r="I32" s="154" t="s">
        <v>41</v>
      </c>
      <c r="J32" s="153" t="s">
        <v>43</v>
      </c>
      <c r="K32" s="40"/>
      <c r="L32" s="13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5" t="s">
        <v>44</v>
      </c>
      <c r="E33" s="136" t="s">
        <v>45</v>
      </c>
      <c r="F33" s="156">
        <f>ROUND((SUM(BE96:BE468)),  2)</f>
        <v>0</v>
      </c>
      <c r="G33" s="40"/>
      <c r="H33" s="40"/>
      <c r="I33" s="157">
        <v>0.20999999999999999</v>
      </c>
      <c r="J33" s="156">
        <f>ROUND(((SUM(BE96:BE468))*I33),  2)</f>
        <v>0</v>
      </c>
      <c r="K33" s="40"/>
      <c r="L33" s="13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6" t="s">
        <v>46</v>
      </c>
      <c r="F34" s="156">
        <f>ROUND((SUM(BF96:BF468)),  2)</f>
        <v>0</v>
      </c>
      <c r="G34" s="40"/>
      <c r="H34" s="40"/>
      <c r="I34" s="157">
        <v>0.14999999999999999</v>
      </c>
      <c r="J34" s="156">
        <f>ROUND(((SUM(BF96:BF468))*I34),  2)</f>
        <v>0</v>
      </c>
      <c r="K34" s="40"/>
      <c r="L34" s="13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6" t="s">
        <v>47</v>
      </c>
      <c r="F35" s="156">
        <f>ROUND((SUM(BG96:BG468)),  2)</f>
        <v>0</v>
      </c>
      <c r="G35" s="40"/>
      <c r="H35" s="40"/>
      <c r="I35" s="157">
        <v>0.20999999999999999</v>
      </c>
      <c r="J35" s="156">
        <f>0</f>
        <v>0</v>
      </c>
      <c r="K35" s="40"/>
      <c r="L35" s="13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6" t="s">
        <v>48</v>
      </c>
      <c r="F36" s="156">
        <f>ROUND((SUM(BH96:BH468)),  2)</f>
        <v>0</v>
      </c>
      <c r="G36" s="40"/>
      <c r="H36" s="40"/>
      <c r="I36" s="157">
        <v>0.14999999999999999</v>
      </c>
      <c r="J36" s="156">
        <f>0</f>
        <v>0</v>
      </c>
      <c r="K36" s="40"/>
      <c r="L36" s="13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6" t="s">
        <v>49</v>
      </c>
      <c r="F37" s="156">
        <f>ROUND((SUM(BI96:BI468)),  2)</f>
        <v>0</v>
      </c>
      <c r="G37" s="40"/>
      <c r="H37" s="40"/>
      <c r="I37" s="157">
        <v>0</v>
      </c>
      <c r="J37" s="156">
        <f>0</f>
        <v>0</v>
      </c>
      <c r="K37" s="40"/>
      <c r="L37" s="13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38"/>
      <c r="J38" s="40"/>
      <c r="K38" s="40"/>
      <c r="L38" s="13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8"/>
      <c r="D39" s="159" t="s">
        <v>50</v>
      </c>
      <c r="E39" s="160"/>
      <c r="F39" s="160"/>
      <c r="G39" s="161" t="s">
        <v>51</v>
      </c>
      <c r="H39" s="162" t="s">
        <v>52</v>
      </c>
      <c r="I39" s="163"/>
      <c r="J39" s="164">
        <f>SUM(J30:J37)</f>
        <v>0</v>
      </c>
      <c r="K39" s="165"/>
      <c r="L39" s="13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6"/>
      <c r="C40" s="167"/>
      <c r="D40" s="167"/>
      <c r="E40" s="167"/>
      <c r="F40" s="167"/>
      <c r="G40" s="167"/>
      <c r="H40" s="167"/>
      <c r="I40" s="168"/>
      <c r="J40" s="167"/>
      <c r="K40" s="167"/>
      <c r="L40" s="13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1"/>
      <c r="J44" s="170"/>
      <c r="K44" s="170"/>
      <c r="L44" s="139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106</v>
      </c>
      <c r="D45" s="42"/>
      <c r="E45" s="42"/>
      <c r="F45" s="42"/>
      <c r="G45" s="42"/>
      <c r="H45" s="42"/>
      <c r="I45" s="138"/>
      <c r="J45" s="42"/>
      <c r="K45" s="42"/>
      <c r="L45" s="139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38"/>
      <c r="J46" s="42"/>
      <c r="K46" s="42"/>
      <c r="L46" s="13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138"/>
      <c r="J47" s="42"/>
      <c r="K47" s="42"/>
      <c r="L47" s="13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2" t="str">
        <f>E7</f>
        <v>Otvovice ON - oprava</v>
      </c>
      <c r="F48" s="34"/>
      <c r="G48" s="34"/>
      <c r="H48" s="34"/>
      <c r="I48" s="138"/>
      <c r="J48" s="42"/>
      <c r="K48" s="42"/>
      <c r="L48" s="13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104</v>
      </c>
      <c r="D49" s="42"/>
      <c r="E49" s="42"/>
      <c r="F49" s="42"/>
      <c r="G49" s="42"/>
      <c r="H49" s="42"/>
      <c r="I49" s="138"/>
      <c r="J49" s="42"/>
      <c r="K49" s="42"/>
      <c r="L49" s="13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SO.01 - Oprava vnějšího pláště budovy</v>
      </c>
      <c r="F50" s="42"/>
      <c r="G50" s="42"/>
      <c r="H50" s="42"/>
      <c r="I50" s="138"/>
      <c r="J50" s="42"/>
      <c r="K50" s="42"/>
      <c r="L50" s="13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38"/>
      <c r="J51" s="42"/>
      <c r="K51" s="42"/>
      <c r="L51" s="139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Otvovice</v>
      </c>
      <c r="G52" s="42"/>
      <c r="H52" s="42"/>
      <c r="I52" s="142" t="s">
        <v>23</v>
      </c>
      <c r="J52" s="74" t="str">
        <f>IF(J12="","",J12)</f>
        <v>22. 5. 2020</v>
      </c>
      <c r="K52" s="42"/>
      <c r="L52" s="13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38"/>
      <c r="J53" s="42"/>
      <c r="K53" s="42"/>
      <c r="L53" s="13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Správa železnic, státní organizace</v>
      </c>
      <c r="G54" s="42"/>
      <c r="H54" s="42"/>
      <c r="I54" s="142" t="s">
        <v>33</v>
      </c>
      <c r="J54" s="38" t="str">
        <f>E21</f>
        <v xml:space="preserve"> </v>
      </c>
      <c r="K54" s="42"/>
      <c r="L54" s="13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142" t="s">
        <v>36</v>
      </c>
      <c r="J55" s="38" t="str">
        <f>E24</f>
        <v>L. Malý</v>
      </c>
      <c r="K55" s="42"/>
      <c r="L55" s="13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38"/>
      <c r="J56" s="42"/>
      <c r="K56" s="42"/>
      <c r="L56" s="13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3" t="s">
        <v>107</v>
      </c>
      <c r="D57" s="174"/>
      <c r="E57" s="174"/>
      <c r="F57" s="174"/>
      <c r="G57" s="174"/>
      <c r="H57" s="174"/>
      <c r="I57" s="175"/>
      <c r="J57" s="176" t="s">
        <v>108</v>
      </c>
      <c r="K57" s="174"/>
      <c r="L57" s="13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38"/>
      <c r="J58" s="42"/>
      <c r="K58" s="42"/>
      <c r="L58" s="13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7" t="s">
        <v>72</v>
      </c>
      <c r="D59" s="42"/>
      <c r="E59" s="42"/>
      <c r="F59" s="42"/>
      <c r="G59" s="42"/>
      <c r="H59" s="42"/>
      <c r="I59" s="138"/>
      <c r="J59" s="104">
        <f>J96</f>
        <v>0</v>
      </c>
      <c r="K59" s="42"/>
      <c r="L59" s="13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109</v>
      </c>
    </row>
    <row r="60" s="9" customFormat="1" ht="24.96" customHeight="1">
      <c r="A60" s="9"/>
      <c r="B60" s="178"/>
      <c r="C60" s="179"/>
      <c r="D60" s="180" t="s">
        <v>110</v>
      </c>
      <c r="E60" s="181"/>
      <c r="F60" s="181"/>
      <c r="G60" s="181"/>
      <c r="H60" s="181"/>
      <c r="I60" s="182"/>
      <c r="J60" s="183">
        <f>J97</f>
        <v>0</v>
      </c>
      <c r="K60" s="179"/>
      <c r="L60" s="18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5"/>
      <c r="C61" s="186"/>
      <c r="D61" s="187" t="s">
        <v>111</v>
      </c>
      <c r="E61" s="188"/>
      <c r="F61" s="188"/>
      <c r="G61" s="188"/>
      <c r="H61" s="188"/>
      <c r="I61" s="189"/>
      <c r="J61" s="190">
        <f>J98</f>
        <v>0</v>
      </c>
      <c r="K61" s="186"/>
      <c r="L61" s="19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5"/>
      <c r="C62" s="186"/>
      <c r="D62" s="187" t="s">
        <v>112</v>
      </c>
      <c r="E62" s="188"/>
      <c r="F62" s="188"/>
      <c r="G62" s="188"/>
      <c r="H62" s="188"/>
      <c r="I62" s="189"/>
      <c r="J62" s="190">
        <f>J109</f>
        <v>0</v>
      </c>
      <c r="K62" s="186"/>
      <c r="L62" s="19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5"/>
      <c r="C63" s="186"/>
      <c r="D63" s="187" t="s">
        <v>113</v>
      </c>
      <c r="E63" s="188"/>
      <c r="F63" s="188"/>
      <c r="G63" s="188"/>
      <c r="H63" s="188"/>
      <c r="I63" s="189"/>
      <c r="J63" s="190">
        <f>J179</f>
        <v>0</v>
      </c>
      <c r="K63" s="186"/>
      <c r="L63" s="19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5"/>
      <c r="C64" s="186"/>
      <c r="D64" s="187" t="s">
        <v>114</v>
      </c>
      <c r="E64" s="188"/>
      <c r="F64" s="188"/>
      <c r="G64" s="188"/>
      <c r="H64" s="188"/>
      <c r="I64" s="189"/>
      <c r="J64" s="190">
        <f>J183</f>
        <v>0</v>
      </c>
      <c r="K64" s="186"/>
      <c r="L64" s="19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5"/>
      <c r="C65" s="186"/>
      <c r="D65" s="187" t="s">
        <v>115</v>
      </c>
      <c r="E65" s="188"/>
      <c r="F65" s="188"/>
      <c r="G65" s="188"/>
      <c r="H65" s="188"/>
      <c r="I65" s="189"/>
      <c r="J65" s="190">
        <f>J241</f>
        <v>0</v>
      </c>
      <c r="K65" s="186"/>
      <c r="L65" s="19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5"/>
      <c r="C66" s="186"/>
      <c r="D66" s="187" t="s">
        <v>116</v>
      </c>
      <c r="E66" s="188"/>
      <c r="F66" s="188"/>
      <c r="G66" s="188"/>
      <c r="H66" s="188"/>
      <c r="I66" s="189"/>
      <c r="J66" s="190">
        <f>J253</f>
        <v>0</v>
      </c>
      <c r="K66" s="186"/>
      <c r="L66" s="191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78"/>
      <c r="C67" s="179"/>
      <c r="D67" s="180" t="s">
        <v>117</v>
      </c>
      <c r="E67" s="181"/>
      <c r="F67" s="181"/>
      <c r="G67" s="181"/>
      <c r="H67" s="181"/>
      <c r="I67" s="182"/>
      <c r="J67" s="183">
        <f>J255</f>
        <v>0</v>
      </c>
      <c r="K67" s="179"/>
      <c r="L67" s="184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85"/>
      <c r="C68" s="186"/>
      <c r="D68" s="187" t="s">
        <v>118</v>
      </c>
      <c r="E68" s="188"/>
      <c r="F68" s="188"/>
      <c r="G68" s="188"/>
      <c r="H68" s="188"/>
      <c r="I68" s="189"/>
      <c r="J68" s="190">
        <f>J256</f>
        <v>0</v>
      </c>
      <c r="K68" s="186"/>
      <c r="L68" s="191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5"/>
      <c r="C69" s="186"/>
      <c r="D69" s="187" t="s">
        <v>119</v>
      </c>
      <c r="E69" s="188"/>
      <c r="F69" s="188"/>
      <c r="G69" s="188"/>
      <c r="H69" s="188"/>
      <c r="I69" s="189"/>
      <c r="J69" s="190">
        <f>J258</f>
        <v>0</v>
      </c>
      <c r="K69" s="186"/>
      <c r="L69" s="191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5"/>
      <c r="C70" s="186"/>
      <c r="D70" s="187" t="s">
        <v>120</v>
      </c>
      <c r="E70" s="188"/>
      <c r="F70" s="188"/>
      <c r="G70" s="188"/>
      <c r="H70" s="188"/>
      <c r="I70" s="189"/>
      <c r="J70" s="190">
        <f>J272</f>
        <v>0</v>
      </c>
      <c r="K70" s="186"/>
      <c r="L70" s="191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5"/>
      <c r="C71" s="186"/>
      <c r="D71" s="187" t="s">
        <v>121</v>
      </c>
      <c r="E71" s="188"/>
      <c r="F71" s="188"/>
      <c r="G71" s="188"/>
      <c r="H71" s="188"/>
      <c r="I71" s="189"/>
      <c r="J71" s="190">
        <f>J275</f>
        <v>0</v>
      </c>
      <c r="K71" s="186"/>
      <c r="L71" s="191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5"/>
      <c r="C72" s="186"/>
      <c r="D72" s="187" t="s">
        <v>122</v>
      </c>
      <c r="E72" s="188"/>
      <c r="F72" s="188"/>
      <c r="G72" s="188"/>
      <c r="H72" s="188"/>
      <c r="I72" s="189"/>
      <c r="J72" s="190">
        <f>J303</f>
        <v>0</v>
      </c>
      <c r="K72" s="186"/>
      <c r="L72" s="191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5"/>
      <c r="C73" s="186"/>
      <c r="D73" s="187" t="s">
        <v>123</v>
      </c>
      <c r="E73" s="188"/>
      <c r="F73" s="188"/>
      <c r="G73" s="188"/>
      <c r="H73" s="188"/>
      <c r="I73" s="189"/>
      <c r="J73" s="190">
        <f>J409</f>
        <v>0</v>
      </c>
      <c r="K73" s="186"/>
      <c r="L73" s="191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5"/>
      <c r="C74" s="186"/>
      <c r="D74" s="187" t="s">
        <v>124</v>
      </c>
      <c r="E74" s="188"/>
      <c r="F74" s="188"/>
      <c r="G74" s="188"/>
      <c r="H74" s="188"/>
      <c r="I74" s="189"/>
      <c r="J74" s="190">
        <f>J434</f>
        <v>0</v>
      </c>
      <c r="K74" s="186"/>
      <c r="L74" s="191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5"/>
      <c r="C75" s="186"/>
      <c r="D75" s="187" t="s">
        <v>125</v>
      </c>
      <c r="E75" s="188"/>
      <c r="F75" s="188"/>
      <c r="G75" s="188"/>
      <c r="H75" s="188"/>
      <c r="I75" s="189"/>
      <c r="J75" s="190">
        <f>J451</f>
        <v>0</v>
      </c>
      <c r="K75" s="186"/>
      <c r="L75" s="191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9" customFormat="1" ht="24.96" customHeight="1">
      <c r="A76" s="9"/>
      <c r="B76" s="178"/>
      <c r="C76" s="179"/>
      <c r="D76" s="180" t="s">
        <v>126</v>
      </c>
      <c r="E76" s="181"/>
      <c r="F76" s="181"/>
      <c r="G76" s="181"/>
      <c r="H76" s="181"/>
      <c r="I76" s="182"/>
      <c r="J76" s="183">
        <f>J456</f>
        <v>0</v>
      </c>
      <c r="K76" s="179"/>
      <c r="L76" s="184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9"/>
    </row>
    <row r="77" s="2" customFormat="1" ht="21.84" customHeight="1">
      <c r="A77" s="40"/>
      <c r="B77" s="41"/>
      <c r="C77" s="42"/>
      <c r="D77" s="42"/>
      <c r="E77" s="42"/>
      <c r="F77" s="42"/>
      <c r="G77" s="42"/>
      <c r="H77" s="42"/>
      <c r="I77" s="138"/>
      <c r="J77" s="42"/>
      <c r="K77" s="42"/>
      <c r="L77" s="139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61"/>
      <c r="C78" s="62"/>
      <c r="D78" s="62"/>
      <c r="E78" s="62"/>
      <c r="F78" s="62"/>
      <c r="G78" s="62"/>
      <c r="H78" s="62"/>
      <c r="I78" s="168"/>
      <c r="J78" s="62"/>
      <c r="K78" s="62"/>
      <c r="L78" s="139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82" s="2" customFormat="1" ht="6.96" customHeight="1">
      <c r="A82" s="40"/>
      <c r="B82" s="63"/>
      <c r="C82" s="64"/>
      <c r="D82" s="64"/>
      <c r="E82" s="64"/>
      <c r="F82" s="64"/>
      <c r="G82" s="64"/>
      <c r="H82" s="64"/>
      <c r="I82" s="171"/>
      <c r="J82" s="64"/>
      <c r="K82" s="64"/>
      <c r="L82" s="139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4.96" customHeight="1">
      <c r="A83" s="40"/>
      <c r="B83" s="41"/>
      <c r="C83" s="25" t="s">
        <v>127</v>
      </c>
      <c r="D83" s="42"/>
      <c r="E83" s="42"/>
      <c r="F83" s="42"/>
      <c r="G83" s="42"/>
      <c r="H83" s="42"/>
      <c r="I83" s="138"/>
      <c r="J83" s="42"/>
      <c r="K83" s="42"/>
      <c r="L83" s="139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138"/>
      <c r="J84" s="42"/>
      <c r="K84" s="42"/>
      <c r="L84" s="139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2" customHeight="1">
      <c r="A85" s="40"/>
      <c r="B85" s="41"/>
      <c r="C85" s="34" t="s">
        <v>16</v>
      </c>
      <c r="D85" s="42"/>
      <c r="E85" s="42"/>
      <c r="F85" s="42"/>
      <c r="G85" s="42"/>
      <c r="H85" s="42"/>
      <c r="I85" s="138"/>
      <c r="J85" s="42"/>
      <c r="K85" s="42"/>
      <c r="L85" s="139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6.5" customHeight="1">
      <c r="A86" s="40"/>
      <c r="B86" s="41"/>
      <c r="C86" s="42"/>
      <c r="D86" s="42"/>
      <c r="E86" s="172" t="str">
        <f>E7</f>
        <v>Otvovice ON - oprava</v>
      </c>
      <c r="F86" s="34"/>
      <c r="G86" s="34"/>
      <c r="H86" s="34"/>
      <c r="I86" s="138"/>
      <c r="J86" s="42"/>
      <c r="K86" s="42"/>
      <c r="L86" s="139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2" customHeight="1">
      <c r="A87" s="40"/>
      <c r="B87" s="41"/>
      <c r="C87" s="34" t="s">
        <v>104</v>
      </c>
      <c r="D87" s="42"/>
      <c r="E87" s="42"/>
      <c r="F87" s="42"/>
      <c r="G87" s="42"/>
      <c r="H87" s="42"/>
      <c r="I87" s="138"/>
      <c r="J87" s="42"/>
      <c r="K87" s="42"/>
      <c r="L87" s="139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6.5" customHeight="1">
      <c r="A88" s="40"/>
      <c r="B88" s="41"/>
      <c r="C88" s="42"/>
      <c r="D88" s="42"/>
      <c r="E88" s="71" t="str">
        <f>E9</f>
        <v>SO.01 - Oprava vnějšího pláště budovy</v>
      </c>
      <c r="F88" s="42"/>
      <c r="G88" s="42"/>
      <c r="H88" s="42"/>
      <c r="I88" s="138"/>
      <c r="J88" s="42"/>
      <c r="K88" s="42"/>
      <c r="L88" s="139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6.96" customHeight="1">
      <c r="A89" s="40"/>
      <c r="B89" s="41"/>
      <c r="C89" s="42"/>
      <c r="D89" s="42"/>
      <c r="E89" s="42"/>
      <c r="F89" s="42"/>
      <c r="G89" s="42"/>
      <c r="H89" s="42"/>
      <c r="I89" s="138"/>
      <c r="J89" s="42"/>
      <c r="K89" s="42"/>
      <c r="L89" s="139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4" t="s">
        <v>21</v>
      </c>
      <c r="D90" s="42"/>
      <c r="E90" s="42"/>
      <c r="F90" s="29" t="str">
        <f>F12</f>
        <v>Otvovice</v>
      </c>
      <c r="G90" s="42"/>
      <c r="H90" s="42"/>
      <c r="I90" s="142" t="s">
        <v>23</v>
      </c>
      <c r="J90" s="74" t="str">
        <f>IF(J12="","",J12)</f>
        <v>22. 5. 2020</v>
      </c>
      <c r="K90" s="42"/>
      <c r="L90" s="139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6.96" customHeight="1">
      <c r="A91" s="40"/>
      <c r="B91" s="41"/>
      <c r="C91" s="42"/>
      <c r="D91" s="42"/>
      <c r="E91" s="42"/>
      <c r="F91" s="42"/>
      <c r="G91" s="42"/>
      <c r="H91" s="42"/>
      <c r="I91" s="138"/>
      <c r="J91" s="42"/>
      <c r="K91" s="42"/>
      <c r="L91" s="139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4" t="s">
        <v>25</v>
      </c>
      <c r="D92" s="42"/>
      <c r="E92" s="42"/>
      <c r="F92" s="29" t="str">
        <f>E15</f>
        <v>Správa železnic, státní organizace</v>
      </c>
      <c r="G92" s="42"/>
      <c r="H92" s="42"/>
      <c r="I92" s="142" t="s">
        <v>33</v>
      </c>
      <c r="J92" s="38" t="str">
        <f>E21</f>
        <v xml:space="preserve"> </v>
      </c>
      <c r="K92" s="42"/>
      <c r="L92" s="139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4" t="s">
        <v>31</v>
      </c>
      <c r="D93" s="42"/>
      <c r="E93" s="42"/>
      <c r="F93" s="29" t="str">
        <f>IF(E18="","",E18)</f>
        <v>Vyplň údaj</v>
      </c>
      <c r="G93" s="42"/>
      <c r="H93" s="42"/>
      <c r="I93" s="142" t="s">
        <v>36</v>
      </c>
      <c r="J93" s="38" t="str">
        <f>E24</f>
        <v>L. Malý</v>
      </c>
      <c r="K93" s="42"/>
      <c r="L93" s="139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0.32" customHeight="1">
      <c r="A94" s="40"/>
      <c r="B94" s="41"/>
      <c r="C94" s="42"/>
      <c r="D94" s="42"/>
      <c r="E94" s="42"/>
      <c r="F94" s="42"/>
      <c r="G94" s="42"/>
      <c r="H94" s="42"/>
      <c r="I94" s="138"/>
      <c r="J94" s="42"/>
      <c r="K94" s="42"/>
      <c r="L94" s="139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11" customFormat="1" ht="29.28" customHeight="1">
      <c r="A95" s="192"/>
      <c r="B95" s="193"/>
      <c r="C95" s="194" t="s">
        <v>128</v>
      </c>
      <c r="D95" s="195" t="s">
        <v>59</v>
      </c>
      <c r="E95" s="195" t="s">
        <v>55</v>
      </c>
      <c r="F95" s="195" t="s">
        <v>56</v>
      </c>
      <c r="G95" s="195" t="s">
        <v>129</v>
      </c>
      <c r="H95" s="195" t="s">
        <v>130</v>
      </c>
      <c r="I95" s="196" t="s">
        <v>131</v>
      </c>
      <c r="J95" s="197" t="s">
        <v>108</v>
      </c>
      <c r="K95" s="198" t="s">
        <v>132</v>
      </c>
      <c r="L95" s="199"/>
      <c r="M95" s="94" t="s">
        <v>19</v>
      </c>
      <c r="N95" s="95" t="s">
        <v>44</v>
      </c>
      <c r="O95" s="95" t="s">
        <v>133</v>
      </c>
      <c r="P95" s="95" t="s">
        <v>134</v>
      </c>
      <c r="Q95" s="95" t="s">
        <v>135</v>
      </c>
      <c r="R95" s="95" t="s">
        <v>136</v>
      </c>
      <c r="S95" s="95" t="s">
        <v>137</v>
      </c>
      <c r="T95" s="96" t="s">
        <v>138</v>
      </c>
      <c r="U95" s="192"/>
      <c r="V95" s="192"/>
      <c r="W95" s="192"/>
      <c r="X95" s="192"/>
      <c r="Y95" s="192"/>
      <c r="Z95" s="192"/>
      <c r="AA95" s="192"/>
      <c r="AB95" s="192"/>
      <c r="AC95" s="192"/>
      <c r="AD95" s="192"/>
      <c r="AE95" s="192"/>
    </row>
    <row r="96" s="2" customFormat="1" ht="22.8" customHeight="1">
      <c r="A96" s="40"/>
      <c r="B96" s="41"/>
      <c r="C96" s="101" t="s">
        <v>139</v>
      </c>
      <c r="D96" s="42"/>
      <c r="E96" s="42"/>
      <c r="F96" s="42"/>
      <c r="G96" s="42"/>
      <c r="H96" s="42"/>
      <c r="I96" s="138"/>
      <c r="J96" s="200">
        <f>BK96</f>
        <v>0</v>
      </c>
      <c r="K96" s="42"/>
      <c r="L96" s="46"/>
      <c r="M96" s="97"/>
      <c r="N96" s="201"/>
      <c r="O96" s="98"/>
      <c r="P96" s="202">
        <f>P97+P255+P456</f>
        <v>0</v>
      </c>
      <c r="Q96" s="98"/>
      <c r="R96" s="202">
        <f>R97+R255+R456</f>
        <v>25.501658199999994</v>
      </c>
      <c r="S96" s="98"/>
      <c r="T96" s="203">
        <f>T97+T255+T456</f>
        <v>28.078080000000003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73</v>
      </c>
      <c r="AU96" s="19" t="s">
        <v>109</v>
      </c>
      <c r="BK96" s="204">
        <f>BK97+BK255+BK456</f>
        <v>0</v>
      </c>
    </row>
    <row r="97" s="12" customFormat="1" ht="25.92" customHeight="1">
      <c r="A97" s="12"/>
      <c r="B97" s="205"/>
      <c r="C97" s="206"/>
      <c r="D97" s="207" t="s">
        <v>73</v>
      </c>
      <c r="E97" s="208" t="s">
        <v>140</v>
      </c>
      <c r="F97" s="208" t="s">
        <v>141</v>
      </c>
      <c r="G97" s="206"/>
      <c r="H97" s="206"/>
      <c r="I97" s="209"/>
      <c r="J97" s="210">
        <f>BK97</f>
        <v>0</v>
      </c>
      <c r="K97" s="206"/>
      <c r="L97" s="211"/>
      <c r="M97" s="212"/>
      <c r="N97" s="213"/>
      <c r="O97" s="213"/>
      <c r="P97" s="214">
        <f>P98+P109+P179+P183+P241+P253</f>
        <v>0</v>
      </c>
      <c r="Q97" s="213"/>
      <c r="R97" s="214">
        <f>R98+R109+R179+R183+R241+R253</f>
        <v>24.906303999999995</v>
      </c>
      <c r="S97" s="213"/>
      <c r="T97" s="215">
        <f>T98+T109+T179+T183+T241+T253</f>
        <v>27.985680000000002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6" t="s">
        <v>82</v>
      </c>
      <c r="AT97" s="217" t="s">
        <v>73</v>
      </c>
      <c r="AU97" s="217" t="s">
        <v>74</v>
      </c>
      <c r="AY97" s="216" t="s">
        <v>142</v>
      </c>
      <c r="BK97" s="218">
        <f>BK98+BK109+BK179+BK183+BK241+BK253</f>
        <v>0</v>
      </c>
    </row>
    <row r="98" s="12" customFormat="1" ht="22.8" customHeight="1">
      <c r="A98" s="12"/>
      <c r="B98" s="205"/>
      <c r="C98" s="206"/>
      <c r="D98" s="207" t="s">
        <v>73</v>
      </c>
      <c r="E98" s="219" t="s">
        <v>143</v>
      </c>
      <c r="F98" s="219" t="s">
        <v>144</v>
      </c>
      <c r="G98" s="206"/>
      <c r="H98" s="206"/>
      <c r="I98" s="209"/>
      <c r="J98" s="220">
        <f>BK98</f>
        <v>0</v>
      </c>
      <c r="K98" s="206"/>
      <c r="L98" s="211"/>
      <c r="M98" s="212"/>
      <c r="N98" s="213"/>
      <c r="O98" s="213"/>
      <c r="P98" s="214">
        <f>SUM(P99:P108)</f>
        <v>0</v>
      </c>
      <c r="Q98" s="213"/>
      <c r="R98" s="214">
        <f>SUM(R99:R108)</f>
        <v>3.7479200000000001</v>
      </c>
      <c r="S98" s="213"/>
      <c r="T98" s="215">
        <f>SUM(T99:T108)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6" t="s">
        <v>82</v>
      </c>
      <c r="AT98" s="217" t="s">
        <v>73</v>
      </c>
      <c r="AU98" s="217" t="s">
        <v>82</v>
      </c>
      <c r="AY98" s="216" t="s">
        <v>142</v>
      </c>
      <c r="BK98" s="218">
        <f>SUM(BK99:BK108)</f>
        <v>0</v>
      </c>
    </row>
    <row r="99" s="2" customFormat="1" ht="16.5" customHeight="1">
      <c r="A99" s="40"/>
      <c r="B99" s="41"/>
      <c r="C99" s="221" t="s">
        <v>82</v>
      </c>
      <c r="D99" s="221" t="s">
        <v>145</v>
      </c>
      <c r="E99" s="222" t="s">
        <v>146</v>
      </c>
      <c r="F99" s="223" t="s">
        <v>147</v>
      </c>
      <c r="G99" s="224" t="s">
        <v>148</v>
      </c>
      <c r="H99" s="225">
        <v>0.80000000000000004</v>
      </c>
      <c r="I99" s="226"/>
      <c r="J99" s="227">
        <f>ROUND(I99*H99,2)</f>
        <v>0</v>
      </c>
      <c r="K99" s="228"/>
      <c r="L99" s="46"/>
      <c r="M99" s="229" t="s">
        <v>19</v>
      </c>
      <c r="N99" s="230" t="s">
        <v>45</v>
      </c>
      <c r="O99" s="86"/>
      <c r="P99" s="231">
        <f>O99*H99</f>
        <v>0</v>
      </c>
      <c r="Q99" s="231">
        <v>1.9085000000000001</v>
      </c>
      <c r="R99" s="231">
        <f>Q99*H99</f>
        <v>1.5268000000000002</v>
      </c>
      <c r="S99" s="231">
        <v>0</v>
      </c>
      <c r="T99" s="232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33" t="s">
        <v>149</v>
      </c>
      <c r="AT99" s="233" t="s">
        <v>145</v>
      </c>
      <c r="AU99" s="233" t="s">
        <v>84</v>
      </c>
      <c r="AY99" s="19" t="s">
        <v>142</v>
      </c>
      <c r="BE99" s="234">
        <f>IF(N99="základní",J99,0)</f>
        <v>0</v>
      </c>
      <c r="BF99" s="234">
        <f>IF(N99="snížená",J99,0)</f>
        <v>0</v>
      </c>
      <c r="BG99" s="234">
        <f>IF(N99="zákl. přenesená",J99,0)</f>
        <v>0</v>
      </c>
      <c r="BH99" s="234">
        <f>IF(N99="sníž. přenesená",J99,0)</f>
        <v>0</v>
      </c>
      <c r="BI99" s="234">
        <f>IF(N99="nulová",J99,0)</f>
        <v>0</v>
      </c>
      <c r="BJ99" s="19" t="s">
        <v>82</v>
      </c>
      <c r="BK99" s="234">
        <f>ROUND(I99*H99,2)</f>
        <v>0</v>
      </c>
      <c r="BL99" s="19" t="s">
        <v>149</v>
      </c>
      <c r="BM99" s="233" t="s">
        <v>150</v>
      </c>
    </row>
    <row r="100" s="13" customFormat="1">
      <c r="A100" s="13"/>
      <c r="B100" s="235"/>
      <c r="C100" s="236"/>
      <c r="D100" s="237" t="s">
        <v>151</v>
      </c>
      <c r="E100" s="238" t="s">
        <v>19</v>
      </c>
      <c r="F100" s="239" t="s">
        <v>152</v>
      </c>
      <c r="G100" s="236"/>
      <c r="H100" s="240">
        <v>0.80000000000000004</v>
      </c>
      <c r="I100" s="241"/>
      <c r="J100" s="236"/>
      <c r="K100" s="236"/>
      <c r="L100" s="242"/>
      <c r="M100" s="243"/>
      <c r="N100" s="244"/>
      <c r="O100" s="244"/>
      <c r="P100" s="244"/>
      <c r="Q100" s="244"/>
      <c r="R100" s="244"/>
      <c r="S100" s="244"/>
      <c r="T100" s="24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6" t="s">
        <v>151</v>
      </c>
      <c r="AU100" s="246" t="s">
        <v>84</v>
      </c>
      <c r="AV100" s="13" t="s">
        <v>84</v>
      </c>
      <c r="AW100" s="13" t="s">
        <v>35</v>
      </c>
      <c r="AX100" s="13" t="s">
        <v>82</v>
      </c>
      <c r="AY100" s="246" t="s">
        <v>142</v>
      </c>
    </row>
    <row r="101" s="2" customFormat="1" ht="21.75" customHeight="1">
      <c r="A101" s="40"/>
      <c r="B101" s="41"/>
      <c r="C101" s="221" t="s">
        <v>84</v>
      </c>
      <c r="D101" s="221" t="s">
        <v>145</v>
      </c>
      <c r="E101" s="222" t="s">
        <v>153</v>
      </c>
      <c r="F101" s="223" t="s">
        <v>154</v>
      </c>
      <c r="G101" s="224" t="s">
        <v>155</v>
      </c>
      <c r="H101" s="225">
        <v>19</v>
      </c>
      <c r="I101" s="226"/>
      <c r="J101" s="227">
        <f>ROUND(I101*H101,2)</f>
        <v>0</v>
      </c>
      <c r="K101" s="228"/>
      <c r="L101" s="46"/>
      <c r="M101" s="229" t="s">
        <v>19</v>
      </c>
      <c r="N101" s="230" t="s">
        <v>45</v>
      </c>
      <c r="O101" s="86"/>
      <c r="P101" s="231">
        <f>O101*H101</f>
        <v>0</v>
      </c>
      <c r="Q101" s="231">
        <v>0</v>
      </c>
      <c r="R101" s="231">
        <f>Q101*H101</f>
        <v>0</v>
      </c>
      <c r="S101" s="231">
        <v>0</v>
      </c>
      <c r="T101" s="232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33" t="s">
        <v>149</v>
      </c>
      <c r="AT101" s="233" t="s">
        <v>145</v>
      </c>
      <c r="AU101" s="233" t="s">
        <v>84</v>
      </c>
      <c r="AY101" s="19" t="s">
        <v>142</v>
      </c>
      <c r="BE101" s="234">
        <f>IF(N101="základní",J101,0)</f>
        <v>0</v>
      </c>
      <c r="BF101" s="234">
        <f>IF(N101="snížená",J101,0)</f>
        <v>0</v>
      </c>
      <c r="BG101" s="234">
        <f>IF(N101="zákl. přenesená",J101,0)</f>
        <v>0</v>
      </c>
      <c r="BH101" s="234">
        <f>IF(N101="sníž. přenesená",J101,0)</f>
        <v>0</v>
      </c>
      <c r="BI101" s="234">
        <f>IF(N101="nulová",J101,0)</f>
        <v>0</v>
      </c>
      <c r="BJ101" s="19" t="s">
        <v>82</v>
      </c>
      <c r="BK101" s="234">
        <f>ROUND(I101*H101,2)</f>
        <v>0</v>
      </c>
      <c r="BL101" s="19" t="s">
        <v>149</v>
      </c>
      <c r="BM101" s="233" t="s">
        <v>156</v>
      </c>
    </row>
    <row r="102" s="2" customFormat="1">
      <c r="A102" s="40"/>
      <c r="B102" s="41"/>
      <c r="C102" s="42"/>
      <c r="D102" s="237" t="s">
        <v>157</v>
      </c>
      <c r="E102" s="42"/>
      <c r="F102" s="247" t="s">
        <v>158</v>
      </c>
      <c r="G102" s="42"/>
      <c r="H102" s="42"/>
      <c r="I102" s="138"/>
      <c r="J102" s="42"/>
      <c r="K102" s="42"/>
      <c r="L102" s="46"/>
      <c r="M102" s="248"/>
      <c r="N102" s="249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157</v>
      </c>
      <c r="AU102" s="19" t="s">
        <v>84</v>
      </c>
    </row>
    <row r="103" s="13" customFormat="1">
      <c r="A103" s="13"/>
      <c r="B103" s="235"/>
      <c r="C103" s="236"/>
      <c r="D103" s="237" t="s">
        <v>151</v>
      </c>
      <c r="E103" s="238" t="s">
        <v>19</v>
      </c>
      <c r="F103" s="239" t="s">
        <v>159</v>
      </c>
      <c r="G103" s="236"/>
      <c r="H103" s="240">
        <v>19</v>
      </c>
      <c r="I103" s="241"/>
      <c r="J103" s="236"/>
      <c r="K103" s="236"/>
      <c r="L103" s="242"/>
      <c r="M103" s="243"/>
      <c r="N103" s="244"/>
      <c r="O103" s="244"/>
      <c r="P103" s="244"/>
      <c r="Q103" s="244"/>
      <c r="R103" s="244"/>
      <c r="S103" s="244"/>
      <c r="T103" s="24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6" t="s">
        <v>151</v>
      </c>
      <c r="AU103" s="246" t="s">
        <v>84</v>
      </c>
      <c r="AV103" s="13" t="s">
        <v>84</v>
      </c>
      <c r="AW103" s="13" t="s">
        <v>35</v>
      </c>
      <c r="AX103" s="13" t="s">
        <v>82</v>
      </c>
      <c r="AY103" s="246" t="s">
        <v>142</v>
      </c>
    </row>
    <row r="104" s="2" customFormat="1" ht="21.75" customHeight="1">
      <c r="A104" s="40"/>
      <c r="B104" s="41"/>
      <c r="C104" s="221" t="s">
        <v>143</v>
      </c>
      <c r="D104" s="221" t="s">
        <v>145</v>
      </c>
      <c r="E104" s="222" t="s">
        <v>160</v>
      </c>
      <c r="F104" s="223" t="s">
        <v>161</v>
      </c>
      <c r="G104" s="224" t="s">
        <v>155</v>
      </c>
      <c r="H104" s="225">
        <v>4</v>
      </c>
      <c r="I104" s="226"/>
      <c r="J104" s="227">
        <f>ROUND(I104*H104,2)</f>
        <v>0</v>
      </c>
      <c r="K104" s="228"/>
      <c r="L104" s="46"/>
      <c r="M104" s="229" t="s">
        <v>19</v>
      </c>
      <c r="N104" s="230" t="s">
        <v>45</v>
      </c>
      <c r="O104" s="86"/>
      <c r="P104" s="231">
        <f>O104*H104</f>
        <v>0</v>
      </c>
      <c r="Q104" s="231">
        <v>0</v>
      </c>
      <c r="R104" s="231">
        <f>Q104*H104</f>
        <v>0</v>
      </c>
      <c r="S104" s="231">
        <v>0</v>
      </c>
      <c r="T104" s="232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33" t="s">
        <v>149</v>
      </c>
      <c r="AT104" s="233" t="s">
        <v>145</v>
      </c>
      <c r="AU104" s="233" t="s">
        <v>84</v>
      </c>
      <c r="AY104" s="19" t="s">
        <v>142</v>
      </c>
      <c r="BE104" s="234">
        <f>IF(N104="základní",J104,0)</f>
        <v>0</v>
      </c>
      <c r="BF104" s="234">
        <f>IF(N104="snížená",J104,0)</f>
        <v>0</v>
      </c>
      <c r="BG104" s="234">
        <f>IF(N104="zákl. přenesená",J104,0)</f>
        <v>0</v>
      </c>
      <c r="BH104" s="234">
        <f>IF(N104="sníž. přenesená",J104,0)</f>
        <v>0</v>
      </c>
      <c r="BI104" s="234">
        <f>IF(N104="nulová",J104,0)</f>
        <v>0</v>
      </c>
      <c r="BJ104" s="19" t="s">
        <v>82</v>
      </c>
      <c r="BK104" s="234">
        <f>ROUND(I104*H104,2)</f>
        <v>0</v>
      </c>
      <c r="BL104" s="19" t="s">
        <v>149</v>
      </c>
      <c r="BM104" s="233" t="s">
        <v>162</v>
      </c>
    </row>
    <row r="105" s="2" customFormat="1" ht="16.5" customHeight="1">
      <c r="A105" s="40"/>
      <c r="B105" s="41"/>
      <c r="C105" s="221" t="s">
        <v>149</v>
      </c>
      <c r="D105" s="221" t="s">
        <v>145</v>
      </c>
      <c r="E105" s="222" t="s">
        <v>163</v>
      </c>
      <c r="F105" s="223" t="s">
        <v>164</v>
      </c>
      <c r="G105" s="224" t="s">
        <v>165</v>
      </c>
      <c r="H105" s="225">
        <v>1</v>
      </c>
      <c r="I105" s="226"/>
      <c r="J105" s="227">
        <f>ROUND(I105*H105,2)</f>
        <v>0</v>
      </c>
      <c r="K105" s="228"/>
      <c r="L105" s="46"/>
      <c r="M105" s="229" t="s">
        <v>19</v>
      </c>
      <c r="N105" s="230" t="s">
        <v>45</v>
      </c>
      <c r="O105" s="86"/>
      <c r="P105" s="231">
        <f>O105*H105</f>
        <v>0</v>
      </c>
      <c r="Q105" s="231">
        <v>0</v>
      </c>
      <c r="R105" s="231">
        <f>Q105*H105</f>
        <v>0</v>
      </c>
      <c r="S105" s="231">
        <v>0</v>
      </c>
      <c r="T105" s="232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33" t="s">
        <v>149</v>
      </c>
      <c r="AT105" s="233" t="s">
        <v>145</v>
      </c>
      <c r="AU105" s="233" t="s">
        <v>84</v>
      </c>
      <c r="AY105" s="19" t="s">
        <v>142</v>
      </c>
      <c r="BE105" s="234">
        <f>IF(N105="základní",J105,0)</f>
        <v>0</v>
      </c>
      <c r="BF105" s="234">
        <f>IF(N105="snížená",J105,0)</f>
        <v>0</v>
      </c>
      <c r="BG105" s="234">
        <f>IF(N105="zákl. přenesená",J105,0)</f>
        <v>0</v>
      </c>
      <c r="BH105" s="234">
        <f>IF(N105="sníž. přenesená",J105,0)</f>
        <v>0</v>
      </c>
      <c r="BI105" s="234">
        <f>IF(N105="nulová",J105,0)</f>
        <v>0</v>
      </c>
      <c r="BJ105" s="19" t="s">
        <v>82</v>
      </c>
      <c r="BK105" s="234">
        <f>ROUND(I105*H105,2)</f>
        <v>0</v>
      </c>
      <c r="BL105" s="19" t="s">
        <v>149</v>
      </c>
      <c r="BM105" s="233" t="s">
        <v>166</v>
      </c>
    </row>
    <row r="106" s="2" customFormat="1" ht="16.5" customHeight="1">
      <c r="A106" s="40"/>
      <c r="B106" s="41"/>
      <c r="C106" s="221" t="s">
        <v>167</v>
      </c>
      <c r="D106" s="221" t="s">
        <v>145</v>
      </c>
      <c r="E106" s="222" t="s">
        <v>168</v>
      </c>
      <c r="F106" s="223" t="s">
        <v>169</v>
      </c>
      <c r="G106" s="224" t="s">
        <v>165</v>
      </c>
      <c r="H106" s="225">
        <v>2</v>
      </c>
      <c r="I106" s="226"/>
      <c r="J106" s="227">
        <f>ROUND(I106*H106,2)</f>
        <v>0</v>
      </c>
      <c r="K106" s="228"/>
      <c r="L106" s="46"/>
      <c r="M106" s="229" t="s">
        <v>19</v>
      </c>
      <c r="N106" s="230" t="s">
        <v>45</v>
      </c>
      <c r="O106" s="86"/>
      <c r="P106" s="231">
        <f>O106*H106</f>
        <v>0</v>
      </c>
      <c r="Q106" s="231">
        <v>0</v>
      </c>
      <c r="R106" s="231">
        <f>Q106*H106</f>
        <v>0</v>
      </c>
      <c r="S106" s="231">
        <v>0</v>
      </c>
      <c r="T106" s="232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33" t="s">
        <v>149</v>
      </c>
      <c r="AT106" s="233" t="s">
        <v>145</v>
      </c>
      <c r="AU106" s="233" t="s">
        <v>84</v>
      </c>
      <c r="AY106" s="19" t="s">
        <v>142</v>
      </c>
      <c r="BE106" s="234">
        <f>IF(N106="základní",J106,0)</f>
        <v>0</v>
      </c>
      <c r="BF106" s="234">
        <f>IF(N106="snížená",J106,0)</f>
        <v>0</v>
      </c>
      <c r="BG106" s="234">
        <f>IF(N106="zákl. přenesená",J106,0)</f>
        <v>0</v>
      </c>
      <c r="BH106" s="234">
        <f>IF(N106="sníž. přenesená",J106,0)</f>
        <v>0</v>
      </c>
      <c r="BI106" s="234">
        <f>IF(N106="nulová",J106,0)</f>
        <v>0</v>
      </c>
      <c r="BJ106" s="19" t="s">
        <v>82</v>
      </c>
      <c r="BK106" s="234">
        <f>ROUND(I106*H106,2)</f>
        <v>0</v>
      </c>
      <c r="BL106" s="19" t="s">
        <v>149</v>
      </c>
      <c r="BM106" s="233" t="s">
        <v>170</v>
      </c>
    </row>
    <row r="107" s="2" customFormat="1" ht="16.5" customHeight="1">
      <c r="A107" s="40"/>
      <c r="B107" s="41"/>
      <c r="C107" s="221" t="s">
        <v>171</v>
      </c>
      <c r="D107" s="221" t="s">
        <v>145</v>
      </c>
      <c r="E107" s="222" t="s">
        <v>172</v>
      </c>
      <c r="F107" s="223" t="s">
        <v>173</v>
      </c>
      <c r="G107" s="224" t="s">
        <v>174</v>
      </c>
      <c r="H107" s="225">
        <v>16</v>
      </c>
      <c r="I107" s="226"/>
      <c r="J107" s="227">
        <f>ROUND(I107*H107,2)</f>
        <v>0</v>
      </c>
      <c r="K107" s="228"/>
      <c r="L107" s="46"/>
      <c r="M107" s="229" t="s">
        <v>19</v>
      </c>
      <c r="N107" s="230" t="s">
        <v>45</v>
      </c>
      <c r="O107" s="86"/>
      <c r="P107" s="231">
        <f>O107*H107</f>
        <v>0</v>
      </c>
      <c r="Q107" s="231">
        <v>0.13882</v>
      </c>
      <c r="R107" s="231">
        <f>Q107*H107</f>
        <v>2.22112</v>
      </c>
      <c r="S107" s="231">
        <v>0</v>
      </c>
      <c r="T107" s="232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33" t="s">
        <v>149</v>
      </c>
      <c r="AT107" s="233" t="s">
        <v>145</v>
      </c>
      <c r="AU107" s="233" t="s">
        <v>84</v>
      </c>
      <c r="AY107" s="19" t="s">
        <v>142</v>
      </c>
      <c r="BE107" s="234">
        <f>IF(N107="základní",J107,0)</f>
        <v>0</v>
      </c>
      <c r="BF107" s="234">
        <f>IF(N107="snížená",J107,0)</f>
        <v>0</v>
      </c>
      <c r="BG107" s="234">
        <f>IF(N107="zákl. přenesená",J107,0)</f>
        <v>0</v>
      </c>
      <c r="BH107" s="234">
        <f>IF(N107="sníž. přenesená",J107,0)</f>
        <v>0</v>
      </c>
      <c r="BI107" s="234">
        <f>IF(N107="nulová",J107,0)</f>
        <v>0</v>
      </c>
      <c r="BJ107" s="19" t="s">
        <v>82</v>
      </c>
      <c r="BK107" s="234">
        <f>ROUND(I107*H107,2)</f>
        <v>0</v>
      </c>
      <c r="BL107" s="19" t="s">
        <v>149</v>
      </c>
      <c r="BM107" s="233" t="s">
        <v>175</v>
      </c>
    </row>
    <row r="108" s="13" customFormat="1">
      <c r="A108" s="13"/>
      <c r="B108" s="235"/>
      <c r="C108" s="236"/>
      <c r="D108" s="237" t="s">
        <v>151</v>
      </c>
      <c r="E108" s="238" t="s">
        <v>19</v>
      </c>
      <c r="F108" s="239" t="s">
        <v>176</v>
      </c>
      <c r="G108" s="236"/>
      <c r="H108" s="240">
        <v>16</v>
      </c>
      <c r="I108" s="241"/>
      <c r="J108" s="236"/>
      <c r="K108" s="236"/>
      <c r="L108" s="242"/>
      <c r="M108" s="243"/>
      <c r="N108" s="244"/>
      <c r="O108" s="244"/>
      <c r="P108" s="244"/>
      <c r="Q108" s="244"/>
      <c r="R108" s="244"/>
      <c r="S108" s="244"/>
      <c r="T108" s="245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6" t="s">
        <v>151</v>
      </c>
      <c r="AU108" s="246" t="s">
        <v>84</v>
      </c>
      <c r="AV108" s="13" t="s">
        <v>84</v>
      </c>
      <c r="AW108" s="13" t="s">
        <v>35</v>
      </c>
      <c r="AX108" s="13" t="s">
        <v>82</v>
      </c>
      <c r="AY108" s="246" t="s">
        <v>142</v>
      </c>
    </row>
    <row r="109" s="12" customFormat="1" ht="22.8" customHeight="1">
      <c r="A109" s="12"/>
      <c r="B109" s="205"/>
      <c r="C109" s="206"/>
      <c r="D109" s="207" t="s">
        <v>73</v>
      </c>
      <c r="E109" s="219" t="s">
        <v>171</v>
      </c>
      <c r="F109" s="219" t="s">
        <v>177</v>
      </c>
      <c r="G109" s="206"/>
      <c r="H109" s="206"/>
      <c r="I109" s="209"/>
      <c r="J109" s="220">
        <f>BK109</f>
        <v>0</v>
      </c>
      <c r="K109" s="206"/>
      <c r="L109" s="211"/>
      <c r="M109" s="212"/>
      <c r="N109" s="213"/>
      <c r="O109" s="213"/>
      <c r="P109" s="214">
        <f>SUM(P110:P178)</f>
        <v>0</v>
      </c>
      <c r="Q109" s="213"/>
      <c r="R109" s="214">
        <f>SUM(R110:R178)</f>
        <v>21.155383999999994</v>
      </c>
      <c r="S109" s="213"/>
      <c r="T109" s="215">
        <f>SUM(T110:T178)</f>
        <v>0</v>
      </c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R109" s="216" t="s">
        <v>82</v>
      </c>
      <c r="AT109" s="217" t="s">
        <v>73</v>
      </c>
      <c r="AU109" s="217" t="s">
        <v>82</v>
      </c>
      <c r="AY109" s="216" t="s">
        <v>142</v>
      </c>
      <c r="BK109" s="218">
        <f>SUM(BK110:BK178)</f>
        <v>0</v>
      </c>
    </row>
    <row r="110" s="2" customFormat="1" ht="16.5" customHeight="1">
      <c r="A110" s="40"/>
      <c r="B110" s="41"/>
      <c r="C110" s="221" t="s">
        <v>178</v>
      </c>
      <c r="D110" s="221" t="s">
        <v>145</v>
      </c>
      <c r="E110" s="222" t="s">
        <v>179</v>
      </c>
      <c r="F110" s="223" t="s">
        <v>180</v>
      </c>
      <c r="G110" s="224" t="s">
        <v>174</v>
      </c>
      <c r="H110" s="225">
        <v>457.68000000000001</v>
      </c>
      <c r="I110" s="226"/>
      <c r="J110" s="227">
        <f>ROUND(I110*H110,2)</f>
        <v>0</v>
      </c>
      <c r="K110" s="228"/>
      <c r="L110" s="46"/>
      <c r="M110" s="229" t="s">
        <v>19</v>
      </c>
      <c r="N110" s="230" t="s">
        <v>45</v>
      </c>
      <c r="O110" s="86"/>
      <c r="P110" s="231">
        <f>O110*H110</f>
        <v>0</v>
      </c>
      <c r="Q110" s="231">
        <v>0</v>
      </c>
      <c r="R110" s="231">
        <f>Q110*H110</f>
        <v>0</v>
      </c>
      <c r="S110" s="231">
        <v>0</v>
      </c>
      <c r="T110" s="232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33" t="s">
        <v>149</v>
      </c>
      <c r="AT110" s="233" t="s">
        <v>145</v>
      </c>
      <c r="AU110" s="233" t="s">
        <v>84</v>
      </c>
      <c r="AY110" s="19" t="s">
        <v>142</v>
      </c>
      <c r="BE110" s="234">
        <f>IF(N110="základní",J110,0)</f>
        <v>0</v>
      </c>
      <c r="BF110" s="234">
        <f>IF(N110="snížená",J110,0)</f>
        <v>0</v>
      </c>
      <c r="BG110" s="234">
        <f>IF(N110="zákl. přenesená",J110,0)</f>
        <v>0</v>
      </c>
      <c r="BH110" s="234">
        <f>IF(N110="sníž. přenesená",J110,0)</f>
        <v>0</v>
      </c>
      <c r="BI110" s="234">
        <f>IF(N110="nulová",J110,0)</f>
        <v>0</v>
      </c>
      <c r="BJ110" s="19" t="s">
        <v>82</v>
      </c>
      <c r="BK110" s="234">
        <f>ROUND(I110*H110,2)</f>
        <v>0</v>
      </c>
      <c r="BL110" s="19" t="s">
        <v>149</v>
      </c>
      <c r="BM110" s="233" t="s">
        <v>181</v>
      </c>
    </row>
    <row r="111" s="2" customFormat="1" ht="16.5" customHeight="1">
      <c r="A111" s="40"/>
      <c r="B111" s="41"/>
      <c r="C111" s="221" t="s">
        <v>182</v>
      </c>
      <c r="D111" s="221" t="s">
        <v>145</v>
      </c>
      <c r="E111" s="222" t="s">
        <v>183</v>
      </c>
      <c r="F111" s="223" t="s">
        <v>184</v>
      </c>
      <c r="G111" s="224" t="s">
        <v>174</v>
      </c>
      <c r="H111" s="225">
        <v>457.68000000000001</v>
      </c>
      <c r="I111" s="226"/>
      <c r="J111" s="227">
        <f>ROUND(I111*H111,2)</f>
        <v>0</v>
      </c>
      <c r="K111" s="228"/>
      <c r="L111" s="46"/>
      <c r="M111" s="229" t="s">
        <v>19</v>
      </c>
      <c r="N111" s="230" t="s">
        <v>45</v>
      </c>
      <c r="O111" s="86"/>
      <c r="P111" s="231">
        <f>O111*H111</f>
        <v>0</v>
      </c>
      <c r="Q111" s="231">
        <v>0</v>
      </c>
      <c r="R111" s="231">
        <f>Q111*H111</f>
        <v>0</v>
      </c>
      <c r="S111" s="231">
        <v>0</v>
      </c>
      <c r="T111" s="232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33" t="s">
        <v>149</v>
      </c>
      <c r="AT111" s="233" t="s">
        <v>145</v>
      </c>
      <c r="AU111" s="233" t="s">
        <v>84</v>
      </c>
      <c r="AY111" s="19" t="s">
        <v>142</v>
      </c>
      <c r="BE111" s="234">
        <f>IF(N111="základní",J111,0)</f>
        <v>0</v>
      </c>
      <c r="BF111" s="234">
        <f>IF(N111="snížená",J111,0)</f>
        <v>0</v>
      </c>
      <c r="BG111" s="234">
        <f>IF(N111="zákl. přenesená",J111,0)</f>
        <v>0</v>
      </c>
      <c r="BH111" s="234">
        <f>IF(N111="sníž. přenesená",J111,0)</f>
        <v>0</v>
      </c>
      <c r="BI111" s="234">
        <f>IF(N111="nulová",J111,0)</f>
        <v>0</v>
      </c>
      <c r="BJ111" s="19" t="s">
        <v>82</v>
      </c>
      <c r="BK111" s="234">
        <f>ROUND(I111*H111,2)</f>
        <v>0</v>
      </c>
      <c r="BL111" s="19" t="s">
        <v>149</v>
      </c>
      <c r="BM111" s="233" t="s">
        <v>185</v>
      </c>
    </row>
    <row r="112" s="2" customFormat="1" ht="16.5" customHeight="1">
      <c r="A112" s="40"/>
      <c r="B112" s="41"/>
      <c r="C112" s="221" t="s">
        <v>186</v>
      </c>
      <c r="D112" s="221" t="s">
        <v>145</v>
      </c>
      <c r="E112" s="222" t="s">
        <v>187</v>
      </c>
      <c r="F112" s="223" t="s">
        <v>188</v>
      </c>
      <c r="G112" s="224" t="s">
        <v>174</v>
      </c>
      <c r="H112" s="225">
        <v>457.68000000000001</v>
      </c>
      <c r="I112" s="226"/>
      <c r="J112" s="227">
        <f>ROUND(I112*H112,2)</f>
        <v>0</v>
      </c>
      <c r="K112" s="228"/>
      <c r="L112" s="46"/>
      <c r="M112" s="229" t="s">
        <v>19</v>
      </c>
      <c r="N112" s="230" t="s">
        <v>45</v>
      </c>
      <c r="O112" s="86"/>
      <c r="P112" s="231">
        <f>O112*H112</f>
        <v>0</v>
      </c>
      <c r="Q112" s="231">
        <v>0</v>
      </c>
      <c r="R112" s="231">
        <f>Q112*H112</f>
        <v>0</v>
      </c>
      <c r="S112" s="231">
        <v>0</v>
      </c>
      <c r="T112" s="232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33" t="s">
        <v>149</v>
      </c>
      <c r="AT112" s="233" t="s">
        <v>145</v>
      </c>
      <c r="AU112" s="233" t="s">
        <v>84</v>
      </c>
      <c r="AY112" s="19" t="s">
        <v>142</v>
      </c>
      <c r="BE112" s="234">
        <f>IF(N112="základní",J112,0)</f>
        <v>0</v>
      </c>
      <c r="BF112" s="234">
        <f>IF(N112="snížená",J112,0)</f>
        <v>0</v>
      </c>
      <c r="BG112" s="234">
        <f>IF(N112="zákl. přenesená",J112,0)</f>
        <v>0</v>
      </c>
      <c r="BH112" s="234">
        <f>IF(N112="sníž. přenesená",J112,0)</f>
        <v>0</v>
      </c>
      <c r="BI112" s="234">
        <f>IF(N112="nulová",J112,0)</f>
        <v>0</v>
      </c>
      <c r="BJ112" s="19" t="s">
        <v>82</v>
      </c>
      <c r="BK112" s="234">
        <f>ROUND(I112*H112,2)</f>
        <v>0</v>
      </c>
      <c r="BL112" s="19" t="s">
        <v>149</v>
      </c>
      <c r="BM112" s="233" t="s">
        <v>189</v>
      </c>
    </row>
    <row r="113" s="2" customFormat="1" ht="21.75" customHeight="1">
      <c r="A113" s="40"/>
      <c r="B113" s="41"/>
      <c r="C113" s="221" t="s">
        <v>190</v>
      </c>
      <c r="D113" s="221" t="s">
        <v>145</v>
      </c>
      <c r="E113" s="222" t="s">
        <v>191</v>
      </c>
      <c r="F113" s="223" t="s">
        <v>192</v>
      </c>
      <c r="G113" s="224" t="s">
        <v>174</v>
      </c>
      <c r="H113" s="225">
        <v>438.39999999999998</v>
      </c>
      <c r="I113" s="226"/>
      <c r="J113" s="227">
        <f>ROUND(I113*H113,2)</f>
        <v>0</v>
      </c>
      <c r="K113" s="228"/>
      <c r="L113" s="46"/>
      <c r="M113" s="229" t="s">
        <v>19</v>
      </c>
      <c r="N113" s="230" t="s">
        <v>45</v>
      </c>
      <c r="O113" s="86"/>
      <c r="P113" s="231">
        <f>O113*H113</f>
        <v>0</v>
      </c>
      <c r="Q113" s="231">
        <v>0.047239999999999997</v>
      </c>
      <c r="R113" s="231">
        <f>Q113*H113</f>
        <v>20.710015999999996</v>
      </c>
      <c r="S113" s="231">
        <v>0</v>
      </c>
      <c r="T113" s="232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33" t="s">
        <v>149</v>
      </c>
      <c r="AT113" s="233" t="s">
        <v>145</v>
      </c>
      <c r="AU113" s="233" t="s">
        <v>84</v>
      </c>
      <c r="AY113" s="19" t="s">
        <v>142</v>
      </c>
      <c r="BE113" s="234">
        <f>IF(N113="základní",J113,0)</f>
        <v>0</v>
      </c>
      <c r="BF113" s="234">
        <f>IF(N113="snížená",J113,0)</f>
        <v>0</v>
      </c>
      <c r="BG113" s="234">
        <f>IF(N113="zákl. přenesená",J113,0)</f>
        <v>0</v>
      </c>
      <c r="BH113" s="234">
        <f>IF(N113="sníž. přenesená",J113,0)</f>
        <v>0</v>
      </c>
      <c r="BI113" s="234">
        <f>IF(N113="nulová",J113,0)</f>
        <v>0</v>
      </c>
      <c r="BJ113" s="19" t="s">
        <v>82</v>
      </c>
      <c r="BK113" s="234">
        <f>ROUND(I113*H113,2)</f>
        <v>0</v>
      </c>
      <c r="BL113" s="19" t="s">
        <v>149</v>
      </c>
      <c r="BM113" s="233" t="s">
        <v>193</v>
      </c>
    </row>
    <row r="114" s="13" customFormat="1">
      <c r="A114" s="13"/>
      <c r="B114" s="235"/>
      <c r="C114" s="236"/>
      <c r="D114" s="237" t="s">
        <v>151</v>
      </c>
      <c r="E114" s="238" t="s">
        <v>19</v>
      </c>
      <c r="F114" s="239" t="s">
        <v>194</v>
      </c>
      <c r="G114" s="236"/>
      <c r="H114" s="240">
        <v>457.68000000000001</v>
      </c>
      <c r="I114" s="241"/>
      <c r="J114" s="236"/>
      <c r="K114" s="236"/>
      <c r="L114" s="242"/>
      <c r="M114" s="243"/>
      <c r="N114" s="244"/>
      <c r="O114" s="244"/>
      <c r="P114" s="244"/>
      <c r="Q114" s="244"/>
      <c r="R114" s="244"/>
      <c r="S114" s="244"/>
      <c r="T114" s="24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6" t="s">
        <v>151</v>
      </c>
      <c r="AU114" s="246" t="s">
        <v>84</v>
      </c>
      <c r="AV114" s="13" t="s">
        <v>84</v>
      </c>
      <c r="AW114" s="13" t="s">
        <v>35</v>
      </c>
      <c r="AX114" s="13" t="s">
        <v>74</v>
      </c>
      <c r="AY114" s="246" t="s">
        <v>142</v>
      </c>
    </row>
    <row r="115" s="13" customFormat="1">
      <c r="A115" s="13"/>
      <c r="B115" s="235"/>
      <c r="C115" s="236"/>
      <c r="D115" s="237" t="s">
        <v>151</v>
      </c>
      <c r="E115" s="238" t="s">
        <v>19</v>
      </c>
      <c r="F115" s="239" t="s">
        <v>195</v>
      </c>
      <c r="G115" s="236"/>
      <c r="H115" s="240">
        <v>-19.280000000000001</v>
      </c>
      <c r="I115" s="241"/>
      <c r="J115" s="236"/>
      <c r="K115" s="236"/>
      <c r="L115" s="242"/>
      <c r="M115" s="243"/>
      <c r="N115" s="244"/>
      <c r="O115" s="244"/>
      <c r="P115" s="244"/>
      <c r="Q115" s="244"/>
      <c r="R115" s="244"/>
      <c r="S115" s="244"/>
      <c r="T115" s="24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6" t="s">
        <v>151</v>
      </c>
      <c r="AU115" s="246" t="s">
        <v>84</v>
      </c>
      <c r="AV115" s="13" t="s">
        <v>84</v>
      </c>
      <c r="AW115" s="13" t="s">
        <v>35</v>
      </c>
      <c r="AX115" s="13" t="s">
        <v>74</v>
      </c>
      <c r="AY115" s="246" t="s">
        <v>142</v>
      </c>
    </row>
    <row r="116" s="14" customFormat="1">
      <c r="A116" s="14"/>
      <c r="B116" s="250"/>
      <c r="C116" s="251"/>
      <c r="D116" s="237" t="s">
        <v>151</v>
      </c>
      <c r="E116" s="252" t="s">
        <v>19</v>
      </c>
      <c r="F116" s="253" t="s">
        <v>196</v>
      </c>
      <c r="G116" s="251"/>
      <c r="H116" s="254">
        <v>438.39999999999998</v>
      </c>
      <c r="I116" s="255"/>
      <c r="J116" s="251"/>
      <c r="K116" s="251"/>
      <c r="L116" s="256"/>
      <c r="M116" s="257"/>
      <c r="N116" s="258"/>
      <c r="O116" s="258"/>
      <c r="P116" s="258"/>
      <c r="Q116" s="258"/>
      <c r="R116" s="258"/>
      <c r="S116" s="258"/>
      <c r="T116" s="259"/>
      <c r="U116" s="14"/>
      <c r="V116" s="14"/>
      <c r="W116" s="14"/>
      <c r="X116" s="14"/>
      <c r="Y116" s="14"/>
      <c r="Z116" s="14"/>
      <c r="AA116" s="14"/>
      <c r="AB116" s="14"/>
      <c r="AC116" s="14"/>
      <c r="AD116" s="14"/>
      <c r="AE116" s="14"/>
      <c r="AT116" s="260" t="s">
        <v>151</v>
      </c>
      <c r="AU116" s="260" t="s">
        <v>84</v>
      </c>
      <c r="AV116" s="14" t="s">
        <v>149</v>
      </c>
      <c r="AW116" s="14" t="s">
        <v>35</v>
      </c>
      <c r="AX116" s="14" t="s">
        <v>82</v>
      </c>
      <c r="AY116" s="260" t="s">
        <v>142</v>
      </c>
    </row>
    <row r="117" s="2" customFormat="1" ht="16.5" customHeight="1">
      <c r="A117" s="40"/>
      <c r="B117" s="41"/>
      <c r="C117" s="221" t="s">
        <v>197</v>
      </c>
      <c r="D117" s="221" t="s">
        <v>145</v>
      </c>
      <c r="E117" s="222" t="s">
        <v>198</v>
      </c>
      <c r="F117" s="223" t="s">
        <v>199</v>
      </c>
      <c r="G117" s="224" t="s">
        <v>174</v>
      </c>
      <c r="H117" s="225">
        <v>19.280000000000001</v>
      </c>
      <c r="I117" s="226"/>
      <c r="J117" s="227">
        <f>ROUND(I117*H117,2)</f>
        <v>0</v>
      </c>
      <c r="K117" s="228"/>
      <c r="L117" s="46"/>
      <c r="M117" s="229" t="s">
        <v>19</v>
      </c>
      <c r="N117" s="230" t="s">
        <v>45</v>
      </c>
      <c r="O117" s="86"/>
      <c r="P117" s="231">
        <f>O117*H117</f>
        <v>0</v>
      </c>
      <c r="Q117" s="231">
        <v>0.023099999999999999</v>
      </c>
      <c r="R117" s="231">
        <f>Q117*H117</f>
        <v>0.44536799999999999</v>
      </c>
      <c r="S117" s="231">
        <v>0</v>
      </c>
      <c r="T117" s="232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33" t="s">
        <v>149</v>
      </c>
      <c r="AT117" s="233" t="s">
        <v>145</v>
      </c>
      <c r="AU117" s="233" t="s">
        <v>84</v>
      </c>
      <c r="AY117" s="19" t="s">
        <v>142</v>
      </c>
      <c r="BE117" s="234">
        <f>IF(N117="základní",J117,0)</f>
        <v>0</v>
      </c>
      <c r="BF117" s="234">
        <f>IF(N117="snížená",J117,0)</f>
        <v>0</v>
      </c>
      <c r="BG117" s="234">
        <f>IF(N117="zákl. přenesená",J117,0)</f>
        <v>0</v>
      </c>
      <c r="BH117" s="234">
        <f>IF(N117="sníž. přenesená",J117,0)</f>
        <v>0</v>
      </c>
      <c r="BI117" s="234">
        <f>IF(N117="nulová",J117,0)</f>
        <v>0</v>
      </c>
      <c r="BJ117" s="19" t="s">
        <v>82</v>
      </c>
      <c r="BK117" s="234">
        <f>ROUND(I117*H117,2)</f>
        <v>0</v>
      </c>
      <c r="BL117" s="19" t="s">
        <v>149</v>
      </c>
      <c r="BM117" s="233" t="s">
        <v>200</v>
      </c>
    </row>
    <row r="118" s="15" customFormat="1">
      <c r="A118" s="15"/>
      <c r="B118" s="261"/>
      <c r="C118" s="262"/>
      <c r="D118" s="237" t="s">
        <v>151</v>
      </c>
      <c r="E118" s="263" t="s">
        <v>19</v>
      </c>
      <c r="F118" s="264" t="s">
        <v>201</v>
      </c>
      <c r="G118" s="262"/>
      <c r="H118" s="263" t="s">
        <v>19</v>
      </c>
      <c r="I118" s="265"/>
      <c r="J118" s="262"/>
      <c r="K118" s="262"/>
      <c r="L118" s="266"/>
      <c r="M118" s="267"/>
      <c r="N118" s="268"/>
      <c r="O118" s="268"/>
      <c r="P118" s="268"/>
      <c r="Q118" s="268"/>
      <c r="R118" s="268"/>
      <c r="S118" s="268"/>
      <c r="T118" s="269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70" t="s">
        <v>151</v>
      </c>
      <c r="AU118" s="270" t="s">
        <v>84</v>
      </c>
      <c r="AV118" s="15" t="s">
        <v>82</v>
      </c>
      <c r="AW118" s="15" t="s">
        <v>35</v>
      </c>
      <c r="AX118" s="15" t="s">
        <v>74</v>
      </c>
      <c r="AY118" s="270" t="s">
        <v>142</v>
      </c>
    </row>
    <row r="119" s="13" customFormat="1">
      <c r="A119" s="13"/>
      <c r="B119" s="235"/>
      <c r="C119" s="236"/>
      <c r="D119" s="237" t="s">
        <v>151</v>
      </c>
      <c r="E119" s="238" t="s">
        <v>19</v>
      </c>
      <c r="F119" s="239" t="s">
        <v>202</v>
      </c>
      <c r="G119" s="236"/>
      <c r="H119" s="240">
        <v>9.5199999999999996</v>
      </c>
      <c r="I119" s="241"/>
      <c r="J119" s="236"/>
      <c r="K119" s="236"/>
      <c r="L119" s="242"/>
      <c r="M119" s="243"/>
      <c r="N119" s="244"/>
      <c r="O119" s="244"/>
      <c r="P119" s="244"/>
      <c r="Q119" s="244"/>
      <c r="R119" s="244"/>
      <c r="S119" s="244"/>
      <c r="T119" s="24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6" t="s">
        <v>151</v>
      </c>
      <c r="AU119" s="246" t="s">
        <v>84</v>
      </c>
      <c r="AV119" s="13" t="s">
        <v>84</v>
      </c>
      <c r="AW119" s="13" t="s">
        <v>35</v>
      </c>
      <c r="AX119" s="13" t="s">
        <v>74</v>
      </c>
      <c r="AY119" s="246" t="s">
        <v>142</v>
      </c>
    </row>
    <row r="120" s="13" customFormat="1">
      <c r="A120" s="13"/>
      <c r="B120" s="235"/>
      <c r="C120" s="236"/>
      <c r="D120" s="237" t="s">
        <v>151</v>
      </c>
      <c r="E120" s="238" t="s">
        <v>19</v>
      </c>
      <c r="F120" s="239" t="s">
        <v>203</v>
      </c>
      <c r="G120" s="236"/>
      <c r="H120" s="240">
        <v>2.4399999999999999</v>
      </c>
      <c r="I120" s="241"/>
      <c r="J120" s="236"/>
      <c r="K120" s="236"/>
      <c r="L120" s="242"/>
      <c r="M120" s="243"/>
      <c r="N120" s="244"/>
      <c r="O120" s="244"/>
      <c r="P120" s="244"/>
      <c r="Q120" s="244"/>
      <c r="R120" s="244"/>
      <c r="S120" s="244"/>
      <c r="T120" s="24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6" t="s">
        <v>151</v>
      </c>
      <c r="AU120" s="246" t="s">
        <v>84</v>
      </c>
      <c r="AV120" s="13" t="s">
        <v>84</v>
      </c>
      <c r="AW120" s="13" t="s">
        <v>35</v>
      </c>
      <c r="AX120" s="13" t="s">
        <v>74</v>
      </c>
      <c r="AY120" s="246" t="s">
        <v>142</v>
      </c>
    </row>
    <row r="121" s="13" customFormat="1">
      <c r="A121" s="13"/>
      <c r="B121" s="235"/>
      <c r="C121" s="236"/>
      <c r="D121" s="237" t="s">
        <v>151</v>
      </c>
      <c r="E121" s="238" t="s">
        <v>19</v>
      </c>
      <c r="F121" s="239" t="s">
        <v>204</v>
      </c>
      <c r="G121" s="236"/>
      <c r="H121" s="240">
        <v>7.3200000000000003</v>
      </c>
      <c r="I121" s="241"/>
      <c r="J121" s="236"/>
      <c r="K121" s="236"/>
      <c r="L121" s="242"/>
      <c r="M121" s="243"/>
      <c r="N121" s="244"/>
      <c r="O121" s="244"/>
      <c r="P121" s="244"/>
      <c r="Q121" s="244"/>
      <c r="R121" s="244"/>
      <c r="S121" s="244"/>
      <c r="T121" s="24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6" t="s">
        <v>151</v>
      </c>
      <c r="AU121" s="246" t="s">
        <v>84</v>
      </c>
      <c r="AV121" s="13" t="s">
        <v>84</v>
      </c>
      <c r="AW121" s="13" t="s">
        <v>35</v>
      </c>
      <c r="AX121" s="13" t="s">
        <v>74</v>
      </c>
      <c r="AY121" s="246" t="s">
        <v>142</v>
      </c>
    </row>
    <row r="122" s="14" customFormat="1">
      <c r="A122" s="14"/>
      <c r="B122" s="250"/>
      <c r="C122" s="251"/>
      <c r="D122" s="237" t="s">
        <v>151</v>
      </c>
      <c r="E122" s="252" t="s">
        <v>19</v>
      </c>
      <c r="F122" s="253" t="s">
        <v>196</v>
      </c>
      <c r="G122" s="251"/>
      <c r="H122" s="254">
        <v>19.280000000000001</v>
      </c>
      <c r="I122" s="255"/>
      <c r="J122" s="251"/>
      <c r="K122" s="251"/>
      <c r="L122" s="256"/>
      <c r="M122" s="257"/>
      <c r="N122" s="258"/>
      <c r="O122" s="258"/>
      <c r="P122" s="258"/>
      <c r="Q122" s="258"/>
      <c r="R122" s="258"/>
      <c r="S122" s="258"/>
      <c r="T122" s="259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60" t="s">
        <v>151</v>
      </c>
      <c r="AU122" s="260" t="s">
        <v>84</v>
      </c>
      <c r="AV122" s="14" t="s">
        <v>149</v>
      </c>
      <c r="AW122" s="14" t="s">
        <v>35</v>
      </c>
      <c r="AX122" s="14" t="s">
        <v>82</v>
      </c>
      <c r="AY122" s="260" t="s">
        <v>142</v>
      </c>
    </row>
    <row r="123" s="2" customFormat="1" ht="16.5" customHeight="1">
      <c r="A123" s="40"/>
      <c r="B123" s="41"/>
      <c r="C123" s="221" t="s">
        <v>205</v>
      </c>
      <c r="D123" s="221" t="s">
        <v>145</v>
      </c>
      <c r="E123" s="222" t="s">
        <v>206</v>
      </c>
      <c r="F123" s="223" t="s">
        <v>207</v>
      </c>
      <c r="G123" s="224" t="s">
        <v>208</v>
      </c>
      <c r="H123" s="225">
        <v>52.200000000000003</v>
      </c>
      <c r="I123" s="226"/>
      <c r="J123" s="227">
        <f>ROUND(I123*H123,2)</f>
        <v>0</v>
      </c>
      <c r="K123" s="228"/>
      <c r="L123" s="46"/>
      <c r="M123" s="229" t="s">
        <v>19</v>
      </c>
      <c r="N123" s="230" t="s">
        <v>45</v>
      </c>
      <c r="O123" s="86"/>
      <c r="P123" s="231">
        <f>O123*H123</f>
        <v>0</v>
      </c>
      <c r="Q123" s="231">
        <v>0</v>
      </c>
      <c r="R123" s="231">
        <f>Q123*H123</f>
        <v>0</v>
      </c>
      <c r="S123" s="231">
        <v>0</v>
      </c>
      <c r="T123" s="232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33" t="s">
        <v>149</v>
      </c>
      <c r="AT123" s="233" t="s">
        <v>145</v>
      </c>
      <c r="AU123" s="233" t="s">
        <v>84</v>
      </c>
      <c r="AY123" s="19" t="s">
        <v>142</v>
      </c>
      <c r="BE123" s="234">
        <f>IF(N123="základní",J123,0)</f>
        <v>0</v>
      </c>
      <c r="BF123" s="234">
        <f>IF(N123="snížená",J123,0)</f>
        <v>0</v>
      </c>
      <c r="BG123" s="234">
        <f>IF(N123="zákl. přenesená",J123,0)</f>
        <v>0</v>
      </c>
      <c r="BH123" s="234">
        <f>IF(N123="sníž. přenesená",J123,0)</f>
        <v>0</v>
      </c>
      <c r="BI123" s="234">
        <f>IF(N123="nulová",J123,0)</f>
        <v>0</v>
      </c>
      <c r="BJ123" s="19" t="s">
        <v>82</v>
      </c>
      <c r="BK123" s="234">
        <f>ROUND(I123*H123,2)</f>
        <v>0</v>
      </c>
      <c r="BL123" s="19" t="s">
        <v>149</v>
      </c>
      <c r="BM123" s="233" t="s">
        <v>209</v>
      </c>
    </row>
    <row r="124" s="13" customFormat="1">
      <c r="A124" s="13"/>
      <c r="B124" s="235"/>
      <c r="C124" s="236"/>
      <c r="D124" s="237" t="s">
        <v>151</v>
      </c>
      <c r="E124" s="238" t="s">
        <v>19</v>
      </c>
      <c r="F124" s="239" t="s">
        <v>210</v>
      </c>
      <c r="G124" s="236"/>
      <c r="H124" s="240">
        <v>48.200000000000003</v>
      </c>
      <c r="I124" s="241"/>
      <c r="J124" s="236"/>
      <c r="K124" s="236"/>
      <c r="L124" s="242"/>
      <c r="M124" s="243"/>
      <c r="N124" s="244"/>
      <c r="O124" s="244"/>
      <c r="P124" s="244"/>
      <c r="Q124" s="244"/>
      <c r="R124" s="244"/>
      <c r="S124" s="244"/>
      <c r="T124" s="24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6" t="s">
        <v>151</v>
      </c>
      <c r="AU124" s="246" t="s">
        <v>84</v>
      </c>
      <c r="AV124" s="13" t="s">
        <v>84</v>
      </c>
      <c r="AW124" s="13" t="s">
        <v>35</v>
      </c>
      <c r="AX124" s="13" t="s">
        <v>74</v>
      </c>
      <c r="AY124" s="246" t="s">
        <v>142</v>
      </c>
    </row>
    <row r="125" s="13" customFormat="1">
      <c r="A125" s="13"/>
      <c r="B125" s="235"/>
      <c r="C125" s="236"/>
      <c r="D125" s="237" t="s">
        <v>151</v>
      </c>
      <c r="E125" s="238" t="s">
        <v>19</v>
      </c>
      <c r="F125" s="239" t="s">
        <v>211</v>
      </c>
      <c r="G125" s="236"/>
      <c r="H125" s="240">
        <v>4</v>
      </c>
      <c r="I125" s="241"/>
      <c r="J125" s="236"/>
      <c r="K125" s="236"/>
      <c r="L125" s="242"/>
      <c r="M125" s="243"/>
      <c r="N125" s="244"/>
      <c r="O125" s="244"/>
      <c r="P125" s="244"/>
      <c r="Q125" s="244"/>
      <c r="R125" s="244"/>
      <c r="S125" s="244"/>
      <c r="T125" s="24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6" t="s">
        <v>151</v>
      </c>
      <c r="AU125" s="246" t="s">
        <v>84</v>
      </c>
      <c r="AV125" s="13" t="s">
        <v>84</v>
      </c>
      <c r="AW125" s="13" t="s">
        <v>35</v>
      </c>
      <c r="AX125" s="13" t="s">
        <v>74</v>
      </c>
      <c r="AY125" s="246" t="s">
        <v>142</v>
      </c>
    </row>
    <row r="126" s="14" customFormat="1">
      <c r="A126" s="14"/>
      <c r="B126" s="250"/>
      <c r="C126" s="251"/>
      <c r="D126" s="237" t="s">
        <v>151</v>
      </c>
      <c r="E126" s="252" t="s">
        <v>19</v>
      </c>
      <c r="F126" s="253" t="s">
        <v>196</v>
      </c>
      <c r="G126" s="251"/>
      <c r="H126" s="254">
        <v>52.200000000000003</v>
      </c>
      <c r="I126" s="255"/>
      <c r="J126" s="251"/>
      <c r="K126" s="251"/>
      <c r="L126" s="256"/>
      <c r="M126" s="257"/>
      <c r="N126" s="258"/>
      <c r="O126" s="258"/>
      <c r="P126" s="258"/>
      <c r="Q126" s="258"/>
      <c r="R126" s="258"/>
      <c r="S126" s="258"/>
      <c r="T126" s="259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60" t="s">
        <v>151</v>
      </c>
      <c r="AU126" s="260" t="s">
        <v>84</v>
      </c>
      <c r="AV126" s="14" t="s">
        <v>149</v>
      </c>
      <c r="AW126" s="14" t="s">
        <v>35</v>
      </c>
      <c r="AX126" s="14" t="s">
        <v>82</v>
      </c>
      <c r="AY126" s="260" t="s">
        <v>142</v>
      </c>
    </row>
    <row r="127" s="2" customFormat="1" ht="16.5" customHeight="1">
      <c r="A127" s="40"/>
      <c r="B127" s="41"/>
      <c r="C127" s="221" t="s">
        <v>212</v>
      </c>
      <c r="D127" s="221" t="s">
        <v>145</v>
      </c>
      <c r="E127" s="222" t="s">
        <v>213</v>
      </c>
      <c r="F127" s="223" t="s">
        <v>214</v>
      </c>
      <c r="G127" s="224" t="s">
        <v>208</v>
      </c>
      <c r="H127" s="225">
        <v>19</v>
      </c>
      <c r="I127" s="226"/>
      <c r="J127" s="227">
        <f>ROUND(I127*H127,2)</f>
        <v>0</v>
      </c>
      <c r="K127" s="228"/>
      <c r="L127" s="46"/>
      <c r="M127" s="229" t="s">
        <v>19</v>
      </c>
      <c r="N127" s="230" t="s">
        <v>45</v>
      </c>
      <c r="O127" s="86"/>
      <c r="P127" s="231">
        <f>O127*H127</f>
        <v>0</v>
      </c>
      <c r="Q127" s="231">
        <v>0</v>
      </c>
      <c r="R127" s="231">
        <f>Q127*H127</f>
        <v>0</v>
      </c>
      <c r="S127" s="231">
        <v>0</v>
      </c>
      <c r="T127" s="232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33" t="s">
        <v>149</v>
      </c>
      <c r="AT127" s="233" t="s">
        <v>145</v>
      </c>
      <c r="AU127" s="233" t="s">
        <v>84</v>
      </c>
      <c r="AY127" s="19" t="s">
        <v>142</v>
      </c>
      <c r="BE127" s="234">
        <f>IF(N127="základní",J127,0)</f>
        <v>0</v>
      </c>
      <c r="BF127" s="234">
        <f>IF(N127="snížená",J127,0)</f>
        <v>0</v>
      </c>
      <c r="BG127" s="234">
        <f>IF(N127="zákl. přenesená",J127,0)</f>
        <v>0</v>
      </c>
      <c r="BH127" s="234">
        <f>IF(N127="sníž. přenesená",J127,0)</f>
        <v>0</v>
      </c>
      <c r="BI127" s="234">
        <f>IF(N127="nulová",J127,0)</f>
        <v>0</v>
      </c>
      <c r="BJ127" s="19" t="s">
        <v>82</v>
      </c>
      <c r="BK127" s="234">
        <f>ROUND(I127*H127,2)</f>
        <v>0</v>
      </c>
      <c r="BL127" s="19" t="s">
        <v>149</v>
      </c>
      <c r="BM127" s="233" t="s">
        <v>215</v>
      </c>
    </row>
    <row r="128" s="15" customFormat="1">
      <c r="A128" s="15"/>
      <c r="B128" s="261"/>
      <c r="C128" s="262"/>
      <c r="D128" s="237" t="s">
        <v>151</v>
      </c>
      <c r="E128" s="263" t="s">
        <v>19</v>
      </c>
      <c r="F128" s="264" t="s">
        <v>216</v>
      </c>
      <c r="G128" s="262"/>
      <c r="H128" s="263" t="s">
        <v>19</v>
      </c>
      <c r="I128" s="265"/>
      <c r="J128" s="262"/>
      <c r="K128" s="262"/>
      <c r="L128" s="266"/>
      <c r="M128" s="267"/>
      <c r="N128" s="268"/>
      <c r="O128" s="268"/>
      <c r="P128" s="268"/>
      <c r="Q128" s="268"/>
      <c r="R128" s="268"/>
      <c r="S128" s="268"/>
      <c r="T128" s="269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70" t="s">
        <v>151</v>
      </c>
      <c r="AU128" s="270" t="s">
        <v>84</v>
      </c>
      <c r="AV128" s="15" t="s">
        <v>82</v>
      </c>
      <c r="AW128" s="15" t="s">
        <v>35</v>
      </c>
      <c r="AX128" s="15" t="s">
        <v>74</v>
      </c>
      <c r="AY128" s="270" t="s">
        <v>142</v>
      </c>
    </row>
    <row r="129" s="13" customFormat="1">
      <c r="A129" s="13"/>
      <c r="B129" s="235"/>
      <c r="C129" s="236"/>
      <c r="D129" s="237" t="s">
        <v>151</v>
      </c>
      <c r="E129" s="238" t="s">
        <v>19</v>
      </c>
      <c r="F129" s="239" t="s">
        <v>217</v>
      </c>
      <c r="G129" s="236"/>
      <c r="H129" s="240">
        <v>1.5</v>
      </c>
      <c r="I129" s="241"/>
      <c r="J129" s="236"/>
      <c r="K129" s="236"/>
      <c r="L129" s="242"/>
      <c r="M129" s="243"/>
      <c r="N129" s="244"/>
      <c r="O129" s="244"/>
      <c r="P129" s="244"/>
      <c r="Q129" s="244"/>
      <c r="R129" s="244"/>
      <c r="S129" s="244"/>
      <c r="T129" s="24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6" t="s">
        <v>151</v>
      </c>
      <c r="AU129" s="246" t="s">
        <v>84</v>
      </c>
      <c r="AV129" s="13" t="s">
        <v>84</v>
      </c>
      <c r="AW129" s="13" t="s">
        <v>35</v>
      </c>
      <c r="AX129" s="13" t="s">
        <v>74</v>
      </c>
      <c r="AY129" s="246" t="s">
        <v>142</v>
      </c>
    </row>
    <row r="130" s="13" customFormat="1">
      <c r="A130" s="13"/>
      <c r="B130" s="235"/>
      <c r="C130" s="236"/>
      <c r="D130" s="237" t="s">
        <v>151</v>
      </c>
      <c r="E130" s="238" t="s">
        <v>19</v>
      </c>
      <c r="F130" s="239" t="s">
        <v>218</v>
      </c>
      <c r="G130" s="236"/>
      <c r="H130" s="240">
        <v>2.7999999999999998</v>
      </c>
      <c r="I130" s="241"/>
      <c r="J130" s="236"/>
      <c r="K130" s="236"/>
      <c r="L130" s="242"/>
      <c r="M130" s="243"/>
      <c r="N130" s="244"/>
      <c r="O130" s="244"/>
      <c r="P130" s="244"/>
      <c r="Q130" s="244"/>
      <c r="R130" s="244"/>
      <c r="S130" s="244"/>
      <c r="T130" s="24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6" t="s">
        <v>151</v>
      </c>
      <c r="AU130" s="246" t="s">
        <v>84</v>
      </c>
      <c r="AV130" s="13" t="s">
        <v>84</v>
      </c>
      <c r="AW130" s="13" t="s">
        <v>35</v>
      </c>
      <c r="AX130" s="13" t="s">
        <v>74</v>
      </c>
      <c r="AY130" s="246" t="s">
        <v>142</v>
      </c>
    </row>
    <row r="131" s="13" customFormat="1">
      <c r="A131" s="13"/>
      <c r="B131" s="235"/>
      <c r="C131" s="236"/>
      <c r="D131" s="237" t="s">
        <v>151</v>
      </c>
      <c r="E131" s="238" t="s">
        <v>19</v>
      </c>
      <c r="F131" s="239" t="s">
        <v>219</v>
      </c>
      <c r="G131" s="236"/>
      <c r="H131" s="240">
        <v>2</v>
      </c>
      <c r="I131" s="241"/>
      <c r="J131" s="236"/>
      <c r="K131" s="236"/>
      <c r="L131" s="242"/>
      <c r="M131" s="243"/>
      <c r="N131" s="244"/>
      <c r="O131" s="244"/>
      <c r="P131" s="244"/>
      <c r="Q131" s="244"/>
      <c r="R131" s="244"/>
      <c r="S131" s="244"/>
      <c r="T131" s="245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6" t="s">
        <v>151</v>
      </c>
      <c r="AU131" s="246" t="s">
        <v>84</v>
      </c>
      <c r="AV131" s="13" t="s">
        <v>84</v>
      </c>
      <c r="AW131" s="13" t="s">
        <v>35</v>
      </c>
      <c r="AX131" s="13" t="s">
        <v>74</v>
      </c>
      <c r="AY131" s="246" t="s">
        <v>142</v>
      </c>
    </row>
    <row r="132" s="15" customFormat="1">
      <c r="A132" s="15"/>
      <c r="B132" s="261"/>
      <c r="C132" s="262"/>
      <c r="D132" s="237" t="s">
        <v>151</v>
      </c>
      <c r="E132" s="263" t="s">
        <v>19</v>
      </c>
      <c r="F132" s="264" t="s">
        <v>220</v>
      </c>
      <c r="G132" s="262"/>
      <c r="H132" s="263" t="s">
        <v>19</v>
      </c>
      <c r="I132" s="265"/>
      <c r="J132" s="262"/>
      <c r="K132" s="262"/>
      <c r="L132" s="266"/>
      <c r="M132" s="267"/>
      <c r="N132" s="268"/>
      <c r="O132" s="268"/>
      <c r="P132" s="268"/>
      <c r="Q132" s="268"/>
      <c r="R132" s="268"/>
      <c r="S132" s="268"/>
      <c r="T132" s="269"/>
      <c r="U132" s="15"/>
      <c r="V132" s="15"/>
      <c r="W132" s="15"/>
      <c r="X132" s="15"/>
      <c r="Y132" s="15"/>
      <c r="Z132" s="15"/>
      <c r="AA132" s="15"/>
      <c r="AB132" s="15"/>
      <c r="AC132" s="15"/>
      <c r="AD132" s="15"/>
      <c r="AE132" s="15"/>
      <c r="AT132" s="270" t="s">
        <v>151</v>
      </c>
      <c r="AU132" s="270" t="s">
        <v>84</v>
      </c>
      <c r="AV132" s="15" t="s">
        <v>82</v>
      </c>
      <c r="AW132" s="15" t="s">
        <v>35</v>
      </c>
      <c r="AX132" s="15" t="s">
        <v>74</v>
      </c>
      <c r="AY132" s="270" t="s">
        <v>142</v>
      </c>
    </row>
    <row r="133" s="13" customFormat="1">
      <c r="A133" s="13"/>
      <c r="B133" s="235"/>
      <c r="C133" s="236"/>
      <c r="D133" s="237" t="s">
        <v>151</v>
      </c>
      <c r="E133" s="238" t="s">
        <v>19</v>
      </c>
      <c r="F133" s="239" t="s">
        <v>217</v>
      </c>
      <c r="G133" s="236"/>
      <c r="H133" s="240">
        <v>1.5</v>
      </c>
      <c r="I133" s="241"/>
      <c r="J133" s="236"/>
      <c r="K133" s="236"/>
      <c r="L133" s="242"/>
      <c r="M133" s="243"/>
      <c r="N133" s="244"/>
      <c r="O133" s="244"/>
      <c r="P133" s="244"/>
      <c r="Q133" s="244"/>
      <c r="R133" s="244"/>
      <c r="S133" s="244"/>
      <c r="T133" s="24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6" t="s">
        <v>151</v>
      </c>
      <c r="AU133" s="246" t="s">
        <v>84</v>
      </c>
      <c r="AV133" s="13" t="s">
        <v>84</v>
      </c>
      <c r="AW133" s="13" t="s">
        <v>35</v>
      </c>
      <c r="AX133" s="13" t="s">
        <v>74</v>
      </c>
      <c r="AY133" s="246" t="s">
        <v>142</v>
      </c>
    </row>
    <row r="134" s="13" customFormat="1">
      <c r="A134" s="13"/>
      <c r="B134" s="235"/>
      <c r="C134" s="236"/>
      <c r="D134" s="237" t="s">
        <v>151</v>
      </c>
      <c r="E134" s="238" t="s">
        <v>19</v>
      </c>
      <c r="F134" s="239" t="s">
        <v>218</v>
      </c>
      <c r="G134" s="236"/>
      <c r="H134" s="240">
        <v>2.7999999999999998</v>
      </c>
      <c r="I134" s="241"/>
      <c r="J134" s="236"/>
      <c r="K134" s="236"/>
      <c r="L134" s="242"/>
      <c r="M134" s="243"/>
      <c r="N134" s="244"/>
      <c r="O134" s="244"/>
      <c r="P134" s="244"/>
      <c r="Q134" s="244"/>
      <c r="R134" s="244"/>
      <c r="S134" s="244"/>
      <c r="T134" s="24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6" t="s">
        <v>151</v>
      </c>
      <c r="AU134" s="246" t="s">
        <v>84</v>
      </c>
      <c r="AV134" s="13" t="s">
        <v>84</v>
      </c>
      <c r="AW134" s="13" t="s">
        <v>35</v>
      </c>
      <c r="AX134" s="13" t="s">
        <v>74</v>
      </c>
      <c r="AY134" s="246" t="s">
        <v>142</v>
      </c>
    </row>
    <row r="135" s="13" customFormat="1">
      <c r="A135" s="13"/>
      <c r="B135" s="235"/>
      <c r="C135" s="236"/>
      <c r="D135" s="237" t="s">
        <v>151</v>
      </c>
      <c r="E135" s="238" t="s">
        <v>19</v>
      </c>
      <c r="F135" s="239" t="s">
        <v>219</v>
      </c>
      <c r="G135" s="236"/>
      <c r="H135" s="240">
        <v>2</v>
      </c>
      <c r="I135" s="241"/>
      <c r="J135" s="236"/>
      <c r="K135" s="236"/>
      <c r="L135" s="242"/>
      <c r="M135" s="243"/>
      <c r="N135" s="244"/>
      <c r="O135" s="244"/>
      <c r="P135" s="244"/>
      <c r="Q135" s="244"/>
      <c r="R135" s="244"/>
      <c r="S135" s="244"/>
      <c r="T135" s="24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6" t="s">
        <v>151</v>
      </c>
      <c r="AU135" s="246" t="s">
        <v>84</v>
      </c>
      <c r="AV135" s="13" t="s">
        <v>84</v>
      </c>
      <c r="AW135" s="13" t="s">
        <v>35</v>
      </c>
      <c r="AX135" s="13" t="s">
        <v>74</v>
      </c>
      <c r="AY135" s="246" t="s">
        <v>142</v>
      </c>
    </row>
    <row r="136" s="15" customFormat="1">
      <c r="A136" s="15"/>
      <c r="B136" s="261"/>
      <c r="C136" s="262"/>
      <c r="D136" s="237" t="s">
        <v>151</v>
      </c>
      <c r="E136" s="263" t="s">
        <v>19</v>
      </c>
      <c r="F136" s="264" t="s">
        <v>221</v>
      </c>
      <c r="G136" s="262"/>
      <c r="H136" s="263" t="s">
        <v>19</v>
      </c>
      <c r="I136" s="265"/>
      <c r="J136" s="262"/>
      <c r="K136" s="262"/>
      <c r="L136" s="266"/>
      <c r="M136" s="267"/>
      <c r="N136" s="268"/>
      <c r="O136" s="268"/>
      <c r="P136" s="268"/>
      <c r="Q136" s="268"/>
      <c r="R136" s="268"/>
      <c r="S136" s="268"/>
      <c r="T136" s="269"/>
      <c r="U136" s="15"/>
      <c r="V136" s="15"/>
      <c r="W136" s="15"/>
      <c r="X136" s="15"/>
      <c r="Y136" s="15"/>
      <c r="Z136" s="15"/>
      <c r="AA136" s="15"/>
      <c r="AB136" s="15"/>
      <c r="AC136" s="15"/>
      <c r="AD136" s="15"/>
      <c r="AE136" s="15"/>
      <c r="AT136" s="270" t="s">
        <v>151</v>
      </c>
      <c r="AU136" s="270" t="s">
        <v>84</v>
      </c>
      <c r="AV136" s="15" t="s">
        <v>82</v>
      </c>
      <c r="AW136" s="15" t="s">
        <v>35</v>
      </c>
      <c r="AX136" s="15" t="s">
        <v>74</v>
      </c>
      <c r="AY136" s="270" t="s">
        <v>142</v>
      </c>
    </row>
    <row r="137" s="13" customFormat="1">
      <c r="A137" s="13"/>
      <c r="B137" s="235"/>
      <c r="C137" s="236"/>
      <c r="D137" s="237" t="s">
        <v>151</v>
      </c>
      <c r="E137" s="238" t="s">
        <v>19</v>
      </c>
      <c r="F137" s="239" t="s">
        <v>222</v>
      </c>
      <c r="G137" s="236"/>
      <c r="H137" s="240">
        <v>2.2000000000000002</v>
      </c>
      <c r="I137" s="241"/>
      <c r="J137" s="236"/>
      <c r="K137" s="236"/>
      <c r="L137" s="242"/>
      <c r="M137" s="243"/>
      <c r="N137" s="244"/>
      <c r="O137" s="244"/>
      <c r="P137" s="244"/>
      <c r="Q137" s="244"/>
      <c r="R137" s="244"/>
      <c r="S137" s="244"/>
      <c r="T137" s="245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6" t="s">
        <v>151</v>
      </c>
      <c r="AU137" s="246" t="s">
        <v>84</v>
      </c>
      <c r="AV137" s="13" t="s">
        <v>84</v>
      </c>
      <c r="AW137" s="13" t="s">
        <v>35</v>
      </c>
      <c r="AX137" s="13" t="s">
        <v>74</v>
      </c>
      <c r="AY137" s="246" t="s">
        <v>142</v>
      </c>
    </row>
    <row r="138" s="13" customFormat="1">
      <c r="A138" s="13"/>
      <c r="B138" s="235"/>
      <c r="C138" s="236"/>
      <c r="D138" s="237" t="s">
        <v>151</v>
      </c>
      <c r="E138" s="238" t="s">
        <v>19</v>
      </c>
      <c r="F138" s="239" t="s">
        <v>223</v>
      </c>
      <c r="G138" s="236"/>
      <c r="H138" s="240">
        <v>1.3999999999999999</v>
      </c>
      <c r="I138" s="241"/>
      <c r="J138" s="236"/>
      <c r="K138" s="236"/>
      <c r="L138" s="242"/>
      <c r="M138" s="243"/>
      <c r="N138" s="244"/>
      <c r="O138" s="244"/>
      <c r="P138" s="244"/>
      <c r="Q138" s="244"/>
      <c r="R138" s="244"/>
      <c r="S138" s="244"/>
      <c r="T138" s="24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6" t="s">
        <v>151</v>
      </c>
      <c r="AU138" s="246" t="s">
        <v>84</v>
      </c>
      <c r="AV138" s="13" t="s">
        <v>84</v>
      </c>
      <c r="AW138" s="13" t="s">
        <v>35</v>
      </c>
      <c r="AX138" s="13" t="s">
        <v>74</v>
      </c>
      <c r="AY138" s="246" t="s">
        <v>142</v>
      </c>
    </row>
    <row r="139" s="15" customFormat="1">
      <c r="A139" s="15"/>
      <c r="B139" s="261"/>
      <c r="C139" s="262"/>
      <c r="D139" s="237" t="s">
        <v>151</v>
      </c>
      <c r="E139" s="263" t="s">
        <v>19</v>
      </c>
      <c r="F139" s="264" t="s">
        <v>224</v>
      </c>
      <c r="G139" s="262"/>
      <c r="H139" s="263" t="s">
        <v>19</v>
      </c>
      <c r="I139" s="265"/>
      <c r="J139" s="262"/>
      <c r="K139" s="262"/>
      <c r="L139" s="266"/>
      <c r="M139" s="267"/>
      <c r="N139" s="268"/>
      <c r="O139" s="268"/>
      <c r="P139" s="268"/>
      <c r="Q139" s="268"/>
      <c r="R139" s="268"/>
      <c r="S139" s="268"/>
      <c r="T139" s="269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70" t="s">
        <v>151</v>
      </c>
      <c r="AU139" s="270" t="s">
        <v>84</v>
      </c>
      <c r="AV139" s="15" t="s">
        <v>82</v>
      </c>
      <c r="AW139" s="15" t="s">
        <v>35</v>
      </c>
      <c r="AX139" s="15" t="s">
        <v>74</v>
      </c>
      <c r="AY139" s="270" t="s">
        <v>142</v>
      </c>
    </row>
    <row r="140" s="13" customFormat="1">
      <c r="A140" s="13"/>
      <c r="B140" s="235"/>
      <c r="C140" s="236"/>
      <c r="D140" s="237" t="s">
        <v>151</v>
      </c>
      <c r="E140" s="238" t="s">
        <v>19</v>
      </c>
      <c r="F140" s="239" t="s">
        <v>218</v>
      </c>
      <c r="G140" s="236"/>
      <c r="H140" s="240">
        <v>2.7999999999999998</v>
      </c>
      <c r="I140" s="241"/>
      <c r="J140" s="236"/>
      <c r="K140" s="236"/>
      <c r="L140" s="242"/>
      <c r="M140" s="243"/>
      <c r="N140" s="244"/>
      <c r="O140" s="244"/>
      <c r="P140" s="244"/>
      <c r="Q140" s="244"/>
      <c r="R140" s="244"/>
      <c r="S140" s="244"/>
      <c r="T140" s="24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6" t="s">
        <v>151</v>
      </c>
      <c r="AU140" s="246" t="s">
        <v>84</v>
      </c>
      <c r="AV140" s="13" t="s">
        <v>84</v>
      </c>
      <c r="AW140" s="13" t="s">
        <v>35</v>
      </c>
      <c r="AX140" s="13" t="s">
        <v>74</v>
      </c>
      <c r="AY140" s="246" t="s">
        <v>142</v>
      </c>
    </row>
    <row r="141" s="14" customFormat="1">
      <c r="A141" s="14"/>
      <c r="B141" s="250"/>
      <c r="C141" s="251"/>
      <c r="D141" s="237" t="s">
        <v>151</v>
      </c>
      <c r="E141" s="252" t="s">
        <v>19</v>
      </c>
      <c r="F141" s="253" t="s">
        <v>196</v>
      </c>
      <c r="G141" s="251"/>
      <c r="H141" s="254">
        <v>19</v>
      </c>
      <c r="I141" s="255"/>
      <c r="J141" s="251"/>
      <c r="K141" s="251"/>
      <c r="L141" s="256"/>
      <c r="M141" s="257"/>
      <c r="N141" s="258"/>
      <c r="O141" s="258"/>
      <c r="P141" s="258"/>
      <c r="Q141" s="258"/>
      <c r="R141" s="258"/>
      <c r="S141" s="258"/>
      <c r="T141" s="259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0" t="s">
        <v>151</v>
      </c>
      <c r="AU141" s="260" t="s">
        <v>84</v>
      </c>
      <c r="AV141" s="14" t="s">
        <v>149</v>
      </c>
      <c r="AW141" s="14" t="s">
        <v>35</v>
      </c>
      <c r="AX141" s="14" t="s">
        <v>82</v>
      </c>
      <c r="AY141" s="260" t="s">
        <v>142</v>
      </c>
    </row>
    <row r="142" s="2" customFormat="1" ht="21.75" customHeight="1">
      <c r="A142" s="40"/>
      <c r="B142" s="41"/>
      <c r="C142" s="221" t="s">
        <v>225</v>
      </c>
      <c r="D142" s="221" t="s">
        <v>145</v>
      </c>
      <c r="E142" s="222" t="s">
        <v>226</v>
      </c>
      <c r="F142" s="223" t="s">
        <v>227</v>
      </c>
      <c r="G142" s="224" t="s">
        <v>155</v>
      </c>
      <c r="H142" s="225">
        <v>7</v>
      </c>
      <c r="I142" s="226"/>
      <c r="J142" s="227">
        <f>ROUND(I142*H142,2)</f>
        <v>0</v>
      </c>
      <c r="K142" s="228"/>
      <c r="L142" s="46"/>
      <c r="M142" s="229" t="s">
        <v>19</v>
      </c>
      <c r="N142" s="230" t="s">
        <v>45</v>
      </c>
      <c r="O142" s="86"/>
      <c r="P142" s="231">
        <f>O142*H142</f>
        <v>0</v>
      </c>
      <c r="Q142" s="231">
        <v>0</v>
      </c>
      <c r="R142" s="231">
        <f>Q142*H142</f>
        <v>0</v>
      </c>
      <c r="S142" s="231">
        <v>0</v>
      </c>
      <c r="T142" s="232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33" t="s">
        <v>149</v>
      </c>
      <c r="AT142" s="233" t="s">
        <v>145</v>
      </c>
      <c r="AU142" s="233" t="s">
        <v>84</v>
      </c>
      <c r="AY142" s="19" t="s">
        <v>142</v>
      </c>
      <c r="BE142" s="234">
        <f>IF(N142="základní",J142,0)</f>
        <v>0</v>
      </c>
      <c r="BF142" s="234">
        <f>IF(N142="snížená",J142,0)</f>
        <v>0</v>
      </c>
      <c r="BG142" s="234">
        <f>IF(N142="zákl. přenesená",J142,0)</f>
        <v>0</v>
      </c>
      <c r="BH142" s="234">
        <f>IF(N142="sníž. přenesená",J142,0)</f>
        <v>0</v>
      </c>
      <c r="BI142" s="234">
        <f>IF(N142="nulová",J142,0)</f>
        <v>0</v>
      </c>
      <c r="BJ142" s="19" t="s">
        <v>82</v>
      </c>
      <c r="BK142" s="234">
        <f>ROUND(I142*H142,2)</f>
        <v>0</v>
      </c>
      <c r="BL142" s="19" t="s">
        <v>149</v>
      </c>
      <c r="BM142" s="233" t="s">
        <v>228</v>
      </c>
    </row>
    <row r="143" s="13" customFormat="1">
      <c r="A143" s="13"/>
      <c r="B143" s="235"/>
      <c r="C143" s="236"/>
      <c r="D143" s="237" t="s">
        <v>151</v>
      </c>
      <c r="E143" s="238" t="s">
        <v>19</v>
      </c>
      <c r="F143" s="239" t="s">
        <v>229</v>
      </c>
      <c r="G143" s="236"/>
      <c r="H143" s="240">
        <v>3</v>
      </c>
      <c r="I143" s="241"/>
      <c r="J143" s="236"/>
      <c r="K143" s="236"/>
      <c r="L143" s="242"/>
      <c r="M143" s="243"/>
      <c r="N143" s="244"/>
      <c r="O143" s="244"/>
      <c r="P143" s="244"/>
      <c r="Q143" s="244"/>
      <c r="R143" s="244"/>
      <c r="S143" s="244"/>
      <c r="T143" s="245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6" t="s">
        <v>151</v>
      </c>
      <c r="AU143" s="246" t="s">
        <v>84</v>
      </c>
      <c r="AV143" s="13" t="s">
        <v>84</v>
      </c>
      <c r="AW143" s="13" t="s">
        <v>35</v>
      </c>
      <c r="AX143" s="13" t="s">
        <v>74</v>
      </c>
      <c r="AY143" s="246" t="s">
        <v>142</v>
      </c>
    </row>
    <row r="144" s="13" customFormat="1">
      <c r="A144" s="13"/>
      <c r="B144" s="235"/>
      <c r="C144" s="236"/>
      <c r="D144" s="237" t="s">
        <v>151</v>
      </c>
      <c r="E144" s="238" t="s">
        <v>19</v>
      </c>
      <c r="F144" s="239" t="s">
        <v>230</v>
      </c>
      <c r="G144" s="236"/>
      <c r="H144" s="240">
        <v>4</v>
      </c>
      <c r="I144" s="241"/>
      <c r="J144" s="236"/>
      <c r="K144" s="236"/>
      <c r="L144" s="242"/>
      <c r="M144" s="243"/>
      <c r="N144" s="244"/>
      <c r="O144" s="244"/>
      <c r="P144" s="244"/>
      <c r="Q144" s="244"/>
      <c r="R144" s="244"/>
      <c r="S144" s="244"/>
      <c r="T144" s="24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6" t="s">
        <v>151</v>
      </c>
      <c r="AU144" s="246" t="s">
        <v>84</v>
      </c>
      <c r="AV144" s="13" t="s">
        <v>84</v>
      </c>
      <c r="AW144" s="13" t="s">
        <v>35</v>
      </c>
      <c r="AX144" s="13" t="s">
        <v>74</v>
      </c>
      <c r="AY144" s="246" t="s">
        <v>142</v>
      </c>
    </row>
    <row r="145" s="14" customFormat="1">
      <c r="A145" s="14"/>
      <c r="B145" s="250"/>
      <c r="C145" s="251"/>
      <c r="D145" s="237" t="s">
        <v>151</v>
      </c>
      <c r="E145" s="252" t="s">
        <v>19</v>
      </c>
      <c r="F145" s="253" t="s">
        <v>196</v>
      </c>
      <c r="G145" s="251"/>
      <c r="H145" s="254">
        <v>7</v>
      </c>
      <c r="I145" s="255"/>
      <c r="J145" s="251"/>
      <c r="K145" s="251"/>
      <c r="L145" s="256"/>
      <c r="M145" s="257"/>
      <c r="N145" s="258"/>
      <c r="O145" s="258"/>
      <c r="P145" s="258"/>
      <c r="Q145" s="258"/>
      <c r="R145" s="258"/>
      <c r="S145" s="258"/>
      <c r="T145" s="259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0" t="s">
        <v>151</v>
      </c>
      <c r="AU145" s="260" t="s">
        <v>84</v>
      </c>
      <c r="AV145" s="14" t="s">
        <v>149</v>
      </c>
      <c r="AW145" s="14" t="s">
        <v>35</v>
      </c>
      <c r="AX145" s="14" t="s">
        <v>82</v>
      </c>
      <c r="AY145" s="260" t="s">
        <v>142</v>
      </c>
    </row>
    <row r="146" s="2" customFormat="1" ht="21.75" customHeight="1">
      <c r="A146" s="40"/>
      <c r="B146" s="41"/>
      <c r="C146" s="221" t="s">
        <v>8</v>
      </c>
      <c r="D146" s="221" t="s">
        <v>145</v>
      </c>
      <c r="E146" s="222" t="s">
        <v>231</v>
      </c>
      <c r="F146" s="223" t="s">
        <v>232</v>
      </c>
      <c r="G146" s="224" t="s">
        <v>208</v>
      </c>
      <c r="H146" s="225">
        <v>25.600000000000001</v>
      </c>
      <c r="I146" s="226"/>
      <c r="J146" s="227">
        <f>ROUND(I146*H146,2)</f>
        <v>0</v>
      </c>
      <c r="K146" s="228"/>
      <c r="L146" s="46"/>
      <c r="M146" s="229" t="s">
        <v>19</v>
      </c>
      <c r="N146" s="230" t="s">
        <v>45</v>
      </c>
      <c r="O146" s="86"/>
      <c r="P146" s="231">
        <f>O146*H146</f>
        <v>0</v>
      </c>
      <c r="Q146" s="231">
        <v>0</v>
      </c>
      <c r="R146" s="231">
        <f>Q146*H146</f>
        <v>0</v>
      </c>
      <c r="S146" s="231">
        <v>0</v>
      </c>
      <c r="T146" s="232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33" t="s">
        <v>149</v>
      </c>
      <c r="AT146" s="233" t="s">
        <v>145</v>
      </c>
      <c r="AU146" s="233" t="s">
        <v>84</v>
      </c>
      <c r="AY146" s="19" t="s">
        <v>142</v>
      </c>
      <c r="BE146" s="234">
        <f>IF(N146="základní",J146,0)</f>
        <v>0</v>
      </c>
      <c r="BF146" s="234">
        <f>IF(N146="snížená",J146,0)</f>
        <v>0</v>
      </c>
      <c r="BG146" s="234">
        <f>IF(N146="zákl. přenesená",J146,0)</f>
        <v>0</v>
      </c>
      <c r="BH146" s="234">
        <f>IF(N146="sníž. přenesená",J146,0)</f>
        <v>0</v>
      </c>
      <c r="BI146" s="234">
        <f>IF(N146="nulová",J146,0)</f>
        <v>0</v>
      </c>
      <c r="BJ146" s="19" t="s">
        <v>82</v>
      </c>
      <c r="BK146" s="234">
        <f>ROUND(I146*H146,2)</f>
        <v>0</v>
      </c>
      <c r="BL146" s="19" t="s">
        <v>149</v>
      </c>
      <c r="BM146" s="233" t="s">
        <v>233</v>
      </c>
    </row>
    <row r="147" s="15" customFormat="1">
      <c r="A147" s="15"/>
      <c r="B147" s="261"/>
      <c r="C147" s="262"/>
      <c r="D147" s="237" t="s">
        <v>151</v>
      </c>
      <c r="E147" s="263" t="s">
        <v>19</v>
      </c>
      <c r="F147" s="264" t="s">
        <v>216</v>
      </c>
      <c r="G147" s="262"/>
      <c r="H147" s="263" t="s">
        <v>19</v>
      </c>
      <c r="I147" s="265"/>
      <c r="J147" s="262"/>
      <c r="K147" s="262"/>
      <c r="L147" s="266"/>
      <c r="M147" s="267"/>
      <c r="N147" s="268"/>
      <c r="O147" s="268"/>
      <c r="P147" s="268"/>
      <c r="Q147" s="268"/>
      <c r="R147" s="268"/>
      <c r="S147" s="268"/>
      <c r="T147" s="269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70" t="s">
        <v>151</v>
      </c>
      <c r="AU147" s="270" t="s">
        <v>84</v>
      </c>
      <c r="AV147" s="15" t="s">
        <v>82</v>
      </c>
      <c r="AW147" s="15" t="s">
        <v>35</v>
      </c>
      <c r="AX147" s="15" t="s">
        <v>74</v>
      </c>
      <c r="AY147" s="270" t="s">
        <v>142</v>
      </c>
    </row>
    <row r="148" s="13" customFormat="1">
      <c r="A148" s="13"/>
      <c r="B148" s="235"/>
      <c r="C148" s="236"/>
      <c r="D148" s="237" t="s">
        <v>151</v>
      </c>
      <c r="E148" s="238" t="s">
        <v>19</v>
      </c>
      <c r="F148" s="239" t="s">
        <v>217</v>
      </c>
      <c r="G148" s="236"/>
      <c r="H148" s="240">
        <v>1.5</v>
      </c>
      <c r="I148" s="241"/>
      <c r="J148" s="236"/>
      <c r="K148" s="236"/>
      <c r="L148" s="242"/>
      <c r="M148" s="243"/>
      <c r="N148" s="244"/>
      <c r="O148" s="244"/>
      <c r="P148" s="244"/>
      <c r="Q148" s="244"/>
      <c r="R148" s="244"/>
      <c r="S148" s="244"/>
      <c r="T148" s="24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6" t="s">
        <v>151</v>
      </c>
      <c r="AU148" s="246" t="s">
        <v>84</v>
      </c>
      <c r="AV148" s="13" t="s">
        <v>84</v>
      </c>
      <c r="AW148" s="13" t="s">
        <v>35</v>
      </c>
      <c r="AX148" s="13" t="s">
        <v>74</v>
      </c>
      <c r="AY148" s="246" t="s">
        <v>142</v>
      </c>
    </row>
    <row r="149" s="13" customFormat="1">
      <c r="A149" s="13"/>
      <c r="B149" s="235"/>
      <c r="C149" s="236"/>
      <c r="D149" s="237" t="s">
        <v>151</v>
      </c>
      <c r="E149" s="238" t="s">
        <v>19</v>
      </c>
      <c r="F149" s="239" t="s">
        <v>218</v>
      </c>
      <c r="G149" s="236"/>
      <c r="H149" s="240">
        <v>2.7999999999999998</v>
      </c>
      <c r="I149" s="241"/>
      <c r="J149" s="236"/>
      <c r="K149" s="236"/>
      <c r="L149" s="242"/>
      <c r="M149" s="243"/>
      <c r="N149" s="244"/>
      <c r="O149" s="244"/>
      <c r="P149" s="244"/>
      <c r="Q149" s="244"/>
      <c r="R149" s="244"/>
      <c r="S149" s="244"/>
      <c r="T149" s="24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6" t="s">
        <v>151</v>
      </c>
      <c r="AU149" s="246" t="s">
        <v>84</v>
      </c>
      <c r="AV149" s="13" t="s">
        <v>84</v>
      </c>
      <c r="AW149" s="13" t="s">
        <v>35</v>
      </c>
      <c r="AX149" s="13" t="s">
        <v>74</v>
      </c>
      <c r="AY149" s="246" t="s">
        <v>142</v>
      </c>
    </row>
    <row r="150" s="13" customFormat="1">
      <c r="A150" s="13"/>
      <c r="B150" s="235"/>
      <c r="C150" s="236"/>
      <c r="D150" s="237" t="s">
        <v>151</v>
      </c>
      <c r="E150" s="238" t="s">
        <v>19</v>
      </c>
      <c r="F150" s="239" t="s">
        <v>219</v>
      </c>
      <c r="G150" s="236"/>
      <c r="H150" s="240">
        <v>2</v>
      </c>
      <c r="I150" s="241"/>
      <c r="J150" s="236"/>
      <c r="K150" s="236"/>
      <c r="L150" s="242"/>
      <c r="M150" s="243"/>
      <c r="N150" s="244"/>
      <c r="O150" s="244"/>
      <c r="P150" s="244"/>
      <c r="Q150" s="244"/>
      <c r="R150" s="244"/>
      <c r="S150" s="244"/>
      <c r="T150" s="24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6" t="s">
        <v>151</v>
      </c>
      <c r="AU150" s="246" t="s">
        <v>84</v>
      </c>
      <c r="AV150" s="13" t="s">
        <v>84</v>
      </c>
      <c r="AW150" s="13" t="s">
        <v>35</v>
      </c>
      <c r="AX150" s="13" t="s">
        <v>74</v>
      </c>
      <c r="AY150" s="246" t="s">
        <v>142</v>
      </c>
    </row>
    <row r="151" s="15" customFormat="1">
      <c r="A151" s="15"/>
      <c r="B151" s="261"/>
      <c r="C151" s="262"/>
      <c r="D151" s="237" t="s">
        <v>151</v>
      </c>
      <c r="E151" s="263" t="s">
        <v>19</v>
      </c>
      <c r="F151" s="264" t="s">
        <v>220</v>
      </c>
      <c r="G151" s="262"/>
      <c r="H151" s="263" t="s">
        <v>19</v>
      </c>
      <c r="I151" s="265"/>
      <c r="J151" s="262"/>
      <c r="K151" s="262"/>
      <c r="L151" s="266"/>
      <c r="M151" s="267"/>
      <c r="N151" s="268"/>
      <c r="O151" s="268"/>
      <c r="P151" s="268"/>
      <c r="Q151" s="268"/>
      <c r="R151" s="268"/>
      <c r="S151" s="268"/>
      <c r="T151" s="269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70" t="s">
        <v>151</v>
      </c>
      <c r="AU151" s="270" t="s">
        <v>84</v>
      </c>
      <c r="AV151" s="15" t="s">
        <v>82</v>
      </c>
      <c r="AW151" s="15" t="s">
        <v>35</v>
      </c>
      <c r="AX151" s="15" t="s">
        <v>74</v>
      </c>
      <c r="AY151" s="270" t="s">
        <v>142</v>
      </c>
    </row>
    <row r="152" s="13" customFormat="1">
      <c r="A152" s="13"/>
      <c r="B152" s="235"/>
      <c r="C152" s="236"/>
      <c r="D152" s="237" t="s">
        <v>151</v>
      </c>
      <c r="E152" s="238" t="s">
        <v>19</v>
      </c>
      <c r="F152" s="239" t="s">
        <v>217</v>
      </c>
      <c r="G152" s="236"/>
      <c r="H152" s="240">
        <v>1.5</v>
      </c>
      <c r="I152" s="241"/>
      <c r="J152" s="236"/>
      <c r="K152" s="236"/>
      <c r="L152" s="242"/>
      <c r="M152" s="243"/>
      <c r="N152" s="244"/>
      <c r="O152" s="244"/>
      <c r="P152" s="244"/>
      <c r="Q152" s="244"/>
      <c r="R152" s="244"/>
      <c r="S152" s="244"/>
      <c r="T152" s="24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6" t="s">
        <v>151</v>
      </c>
      <c r="AU152" s="246" t="s">
        <v>84</v>
      </c>
      <c r="AV152" s="13" t="s">
        <v>84</v>
      </c>
      <c r="AW152" s="13" t="s">
        <v>35</v>
      </c>
      <c r="AX152" s="13" t="s">
        <v>74</v>
      </c>
      <c r="AY152" s="246" t="s">
        <v>142</v>
      </c>
    </row>
    <row r="153" s="13" customFormat="1">
      <c r="A153" s="13"/>
      <c r="B153" s="235"/>
      <c r="C153" s="236"/>
      <c r="D153" s="237" t="s">
        <v>151</v>
      </c>
      <c r="E153" s="238" t="s">
        <v>19</v>
      </c>
      <c r="F153" s="239" t="s">
        <v>218</v>
      </c>
      <c r="G153" s="236"/>
      <c r="H153" s="240">
        <v>2.7999999999999998</v>
      </c>
      <c r="I153" s="241"/>
      <c r="J153" s="236"/>
      <c r="K153" s="236"/>
      <c r="L153" s="242"/>
      <c r="M153" s="243"/>
      <c r="N153" s="244"/>
      <c r="O153" s="244"/>
      <c r="P153" s="244"/>
      <c r="Q153" s="244"/>
      <c r="R153" s="244"/>
      <c r="S153" s="244"/>
      <c r="T153" s="24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6" t="s">
        <v>151</v>
      </c>
      <c r="AU153" s="246" t="s">
        <v>84</v>
      </c>
      <c r="AV153" s="13" t="s">
        <v>84</v>
      </c>
      <c r="AW153" s="13" t="s">
        <v>35</v>
      </c>
      <c r="AX153" s="13" t="s">
        <v>74</v>
      </c>
      <c r="AY153" s="246" t="s">
        <v>142</v>
      </c>
    </row>
    <row r="154" s="13" customFormat="1">
      <c r="A154" s="13"/>
      <c r="B154" s="235"/>
      <c r="C154" s="236"/>
      <c r="D154" s="237" t="s">
        <v>151</v>
      </c>
      <c r="E154" s="238" t="s">
        <v>19</v>
      </c>
      <c r="F154" s="239" t="s">
        <v>222</v>
      </c>
      <c r="G154" s="236"/>
      <c r="H154" s="240">
        <v>2.2000000000000002</v>
      </c>
      <c r="I154" s="241"/>
      <c r="J154" s="236"/>
      <c r="K154" s="236"/>
      <c r="L154" s="242"/>
      <c r="M154" s="243"/>
      <c r="N154" s="244"/>
      <c r="O154" s="244"/>
      <c r="P154" s="244"/>
      <c r="Q154" s="244"/>
      <c r="R154" s="244"/>
      <c r="S154" s="244"/>
      <c r="T154" s="245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6" t="s">
        <v>151</v>
      </c>
      <c r="AU154" s="246" t="s">
        <v>84</v>
      </c>
      <c r="AV154" s="13" t="s">
        <v>84</v>
      </c>
      <c r="AW154" s="13" t="s">
        <v>35</v>
      </c>
      <c r="AX154" s="13" t="s">
        <v>74</v>
      </c>
      <c r="AY154" s="246" t="s">
        <v>142</v>
      </c>
    </row>
    <row r="155" s="13" customFormat="1">
      <c r="A155" s="13"/>
      <c r="B155" s="235"/>
      <c r="C155" s="236"/>
      <c r="D155" s="237" t="s">
        <v>151</v>
      </c>
      <c r="E155" s="238" t="s">
        <v>19</v>
      </c>
      <c r="F155" s="239" t="s">
        <v>219</v>
      </c>
      <c r="G155" s="236"/>
      <c r="H155" s="240">
        <v>2</v>
      </c>
      <c r="I155" s="241"/>
      <c r="J155" s="236"/>
      <c r="K155" s="236"/>
      <c r="L155" s="242"/>
      <c r="M155" s="243"/>
      <c r="N155" s="244"/>
      <c r="O155" s="244"/>
      <c r="P155" s="244"/>
      <c r="Q155" s="244"/>
      <c r="R155" s="244"/>
      <c r="S155" s="244"/>
      <c r="T155" s="24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6" t="s">
        <v>151</v>
      </c>
      <c r="AU155" s="246" t="s">
        <v>84</v>
      </c>
      <c r="AV155" s="13" t="s">
        <v>84</v>
      </c>
      <c r="AW155" s="13" t="s">
        <v>35</v>
      </c>
      <c r="AX155" s="13" t="s">
        <v>74</v>
      </c>
      <c r="AY155" s="246" t="s">
        <v>142</v>
      </c>
    </row>
    <row r="156" s="15" customFormat="1">
      <c r="A156" s="15"/>
      <c r="B156" s="261"/>
      <c r="C156" s="262"/>
      <c r="D156" s="237" t="s">
        <v>151</v>
      </c>
      <c r="E156" s="263" t="s">
        <v>19</v>
      </c>
      <c r="F156" s="264" t="s">
        <v>221</v>
      </c>
      <c r="G156" s="262"/>
      <c r="H156" s="263" t="s">
        <v>19</v>
      </c>
      <c r="I156" s="265"/>
      <c r="J156" s="262"/>
      <c r="K156" s="262"/>
      <c r="L156" s="266"/>
      <c r="M156" s="267"/>
      <c r="N156" s="268"/>
      <c r="O156" s="268"/>
      <c r="P156" s="268"/>
      <c r="Q156" s="268"/>
      <c r="R156" s="268"/>
      <c r="S156" s="268"/>
      <c r="T156" s="269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70" t="s">
        <v>151</v>
      </c>
      <c r="AU156" s="270" t="s">
        <v>84</v>
      </c>
      <c r="AV156" s="15" t="s">
        <v>82</v>
      </c>
      <c r="AW156" s="15" t="s">
        <v>35</v>
      </c>
      <c r="AX156" s="15" t="s">
        <v>74</v>
      </c>
      <c r="AY156" s="270" t="s">
        <v>142</v>
      </c>
    </row>
    <row r="157" s="13" customFormat="1">
      <c r="A157" s="13"/>
      <c r="B157" s="235"/>
      <c r="C157" s="236"/>
      <c r="D157" s="237" t="s">
        <v>151</v>
      </c>
      <c r="E157" s="238" t="s">
        <v>19</v>
      </c>
      <c r="F157" s="239" t="s">
        <v>222</v>
      </c>
      <c r="G157" s="236"/>
      <c r="H157" s="240">
        <v>2.2000000000000002</v>
      </c>
      <c r="I157" s="241"/>
      <c r="J157" s="236"/>
      <c r="K157" s="236"/>
      <c r="L157" s="242"/>
      <c r="M157" s="243"/>
      <c r="N157" s="244"/>
      <c r="O157" s="244"/>
      <c r="P157" s="244"/>
      <c r="Q157" s="244"/>
      <c r="R157" s="244"/>
      <c r="S157" s="244"/>
      <c r="T157" s="24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6" t="s">
        <v>151</v>
      </c>
      <c r="AU157" s="246" t="s">
        <v>84</v>
      </c>
      <c r="AV157" s="13" t="s">
        <v>84</v>
      </c>
      <c r="AW157" s="13" t="s">
        <v>35</v>
      </c>
      <c r="AX157" s="13" t="s">
        <v>74</v>
      </c>
      <c r="AY157" s="246" t="s">
        <v>142</v>
      </c>
    </row>
    <row r="158" s="13" customFormat="1">
      <c r="A158" s="13"/>
      <c r="B158" s="235"/>
      <c r="C158" s="236"/>
      <c r="D158" s="237" t="s">
        <v>151</v>
      </c>
      <c r="E158" s="238" t="s">
        <v>19</v>
      </c>
      <c r="F158" s="239" t="s">
        <v>222</v>
      </c>
      <c r="G158" s="236"/>
      <c r="H158" s="240">
        <v>2.2000000000000002</v>
      </c>
      <c r="I158" s="241"/>
      <c r="J158" s="236"/>
      <c r="K158" s="236"/>
      <c r="L158" s="242"/>
      <c r="M158" s="243"/>
      <c r="N158" s="244"/>
      <c r="O158" s="244"/>
      <c r="P158" s="244"/>
      <c r="Q158" s="244"/>
      <c r="R158" s="244"/>
      <c r="S158" s="244"/>
      <c r="T158" s="24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6" t="s">
        <v>151</v>
      </c>
      <c r="AU158" s="246" t="s">
        <v>84</v>
      </c>
      <c r="AV158" s="13" t="s">
        <v>84</v>
      </c>
      <c r="AW158" s="13" t="s">
        <v>35</v>
      </c>
      <c r="AX158" s="13" t="s">
        <v>74</v>
      </c>
      <c r="AY158" s="246" t="s">
        <v>142</v>
      </c>
    </row>
    <row r="159" s="13" customFormat="1">
      <c r="A159" s="13"/>
      <c r="B159" s="235"/>
      <c r="C159" s="236"/>
      <c r="D159" s="237" t="s">
        <v>151</v>
      </c>
      <c r="E159" s="238" t="s">
        <v>19</v>
      </c>
      <c r="F159" s="239" t="s">
        <v>223</v>
      </c>
      <c r="G159" s="236"/>
      <c r="H159" s="240">
        <v>1.3999999999999999</v>
      </c>
      <c r="I159" s="241"/>
      <c r="J159" s="236"/>
      <c r="K159" s="236"/>
      <c r="L159" s="242"/>
      <c r="M159" s="243"/>
      <c r="N159" s="244"/>
      <c r="O159" s="244"/>
      <c r="P159" s="244"/>
      <c r="Q159" s="244"/>
      <c r="R159" s="244"/>
      <c r="S159" s="244"/>
      <c r="T159" s="24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6" t="s">
        <v>151</v>
      </c>
      <c r="AU159" s="246" t="s">
        <v>84</v>
      </c>
      <c r="AV159" s="13" t="s">
        <v>84</v>
      </c>
      <c r="AW159" s="13" t="s">
        <v>35</v>
      </c>
      <c r="AX159" s="13" t="s">
        <v>74</v>
      </c>
      <c r="AY159" s="246" t="s">
        <v>142</v>
      </c>
    </row>
    <row r="160" s="15" customFormat="1">
      <c r="A160" s="15"/>
      <c r="B160" s="261"/>
      <c r="C160" s="262"/>
      <c r="D160" s="237" t="s">
        <v>151</v>
      </c>
      <c r="E160" s="263" t="s">
        <v>19</v>
      </c>
      <c r="F160" s="264" t="s">
        <v>224</v>
      </c>
      <c r="G160" s="262"/>
      <c r="H160" s="263" t="s">
        <v>19</v>
      </c>
      <c r="I160" s="265"/>
      <c r="J160" s="262"/>
      <c r="K160" s="262"/>
      <c r="L160" s="266"/>
      <c r="M160" s="267"/>
      <c r="N160" s="268"/>
      <c r="O160" s="268"/>
      <c r="P160" s="268"/>
      <c r="Q160" s="268"/>
      <c r="R160" s="268"/>
      <c r="S160" s="268"/>
      <c r="T160" s="269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70" t="s">
        <v>151</v>
      </c>
      <c r="AU160" s="270" t="s">
        <v>84</v>
      </c>
      <c r="AV160" s="15" t="s">
        <v>82</v>
      </c>
      <c r="AW160" s="15" t="s">
        <v>35</v>
      </c>
      <c r="AX160" s="15" t="s">
        <v>74</v>
      </c>
      <c r="AY160" s="270" t="s">
        <v>142</v>
      </c>
    </row>
    <row r="161" s="13" customFormat="1">
      <c r="A161" s="13"/>
      <c r="B161" s="235"/>
      <c r="C161" s="236"/>
      <c r="D161" s="237" t="s">
        <v>151</v>
      </c>
      <c r="E161" s="238" t="s">
        <v>19</v>
      </c>
      <c r="F161" s="239" t="s">
        <v>222</v>
      </c>
      <c r="G161" s="236"/>
      <c r="H161" s="240">
        <v>2.2000000000000002</v>
      </c>
      <c r="I161" s="241"/>
      <c r="J161" s="236"/>
      <c r="K161" s="236"/>
      <c r="L161" s="242"/>
      <c r="M161" s="243"/>
      <c r="N161" s="244"/>
      <c r="O161" s="244"/>
      <c r="P161" s="244"/>
      <c r="Q161" s="244"/>
      <c r="R161" s="244"/>
      <c r="S161" s="244"/>
      <c r="T161" s="24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6" t="s">
        <v>151</v>
      </c>
      <c r="AU161" s="246" t="s">
        <v>84</v>
      </c>
      <c r="AV161" s="13" t="s">
        <v>84</v>
      </c>
      <c r="AW161" s="13" t="s">
        <v>35</v>
      </c>
      <c r="AX161" s="13" t="s">
        <v>74</v>
      </c>
      <c r="AY161" s="246" t="s">
        <v>142</v>
      </c>
    </row>
    <row r="162" s="13" customFormat="1">
      <c r="A162" s="13"/>
      <c r="B162" s="235"/>
      <c r="C162" s="236"/>
      <c r="D162" s="237" t="s">
        <v>151</v>
      </c>
      <c r="E162" s="238" t="s">
        <v>19</v>
      </c>
      <c r="F162" s="239" t="s">
        <v>218</v>
      </c>
      <c r="G162" s="236"/>
      <c r="H162" s="240">
        <v>2.7999999999999998</v>
      </c>
      <c r="I162" s="241"/>
      <c r="J162" s="236"/>
      <c r="K162" s="236"/>
      <c r="L162" s="242"/>
      <c r="M162" s="243"/>
      <c r="N162" s="244"/>
      <c r="O162" s="244"/>
      <c r="P162" s="244"/>
      <c r="Q162" s="244"/>
      <c r="R162" s="244"/>
      <c r="S162" s="244"/>
      <c r="T162" s="24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6" t="s">
        <v>151</v>
      </c>
      <c r="AU162" s="246" t="s">
        <v>84</v>
      </c>
      <c r="AV162" s="13" t="s">
        <v>84</v>
      </c>
      <c r="AW162" s="13" t="s">
        <v>35</v>
      </c>
      <c r="AX162" s="13" t="s">
        <v>74</v>
      </c>
      <c r="AY162" s="246" t="s">
        <v>142</v>
      </c>
    </row>
    <row r="163" s="14" customFormat="1">
      <c r="A163" s="14"/>
      <c r="B163" s="250"/>
      <c r="C163" s="251"/>
      <c r="D163" s="237" t="s">
        <v>151</v>
      </c>
      <c r="E163" s="252" t="s">
        <v>19</v>
      </c>
      <c r="F163" s="253" t="s">
        <v>196</v>
      </c>
      <c r="G163" s="251"/>
      <c r="H163" s="254">
        <v>25.600000000000001</v>
      </c>
      <c r="I163" s="255"/>
      <c r="J163" s="251"/>
      <c r="K163" s="251"/>
      <c r="L163" s="256"/>
      <c r="M163" s="257"/>
      <c r="N163" s="258"/>
      <c r="O163" s="258"/>
      <c r="P163" s="258"/>
      <c r="Q163" s="258"/>
      <c r="R163" s="258"/>
      <c r="S163" s="258"/>
      <c r="T163" s="259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60" t="s">
        <v>151</v>
      </c>
      <c r="AU163" s="260" t="s">
        <v>84</v>
      </c>
      <c r="AV163" s="14" t="s">
        <v>149</v>
      </c>
      <c r="AW163" s="14" t="s">
        <v>35</v>
      </c>
      <c r="AX163" s="14" t="s">
        <v>82</v>
      </c>
      <c r="AY163" s="260" t="s">
        <v>142</v>
      </c>
    </row>
    <row r="164" s="2" customFormat="1" ht="16.5" customHeight="1">
      <c r="A164" s="40"/>
      <c r="B164" s="41"/>
      <c r="C164" s="221" t="s">
        <v>234</v>
      </c>
      <c r="D164" s="221" t="s">
        <v>145</v>
      </c>
      <c r="E164" s="222" t="s">
        <v>235</v>
      </c>
      <c r="F164" s="223" t="s">
        <v>236</v>
      </c>
      <c r="G164" s="224" t="s">
        <v>174</v>
      </c>
      <c r="H164" s="225">
        <v>61.039999999999999</v>
      </c>
      <c r="I164" s="226"/>
      <c r="J164" s="227">
        <f>ROUND(I164*H164,2)</f>
        <v>0</v>
      </c>
      <c r="K164" s="228"/>
      <c r="L164" s="46"/>
      <c r="M164" s="229" t="s">
        <v>19</v>
      </c>
      <c r="N164" s="230" t="s">
        <v>45</v>
      </c>
      <c r="O164" s="86"/>
      <c r="P164" s="231">
        <f>O164*H164</f>
        <v>0</v>
      </c>
      <c r="Q164" s="231">
        <v>0</v>
      </c>
      <c r="R164" s="231">
        <f>Q164*H164</f>
        <v>0</v>
      </c>
      <c r="S164" s="231">
        <v>0</v>
      </c>
      <c r="T164" s="232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33" t="s">
        <v>149</v>
      </c>
      <c r="AT164" s="233" t="s">
        <v>145</v>
      </c>
      <c r="AU164" s="233" t="s">
        <v>84</v>
      </c>
      <c r="AY164" s="19" t="s">
        <v>142</v>
      </c>
      <c r="BE164" s="234">
        <f>IF(N164="základní",J164,0)</f>
        <v>0</v>
      </c>
      <c r="BF164" s="234">
        <f>IF(N164="snížená",J164,0)</f>
        <v>0</v>
      </c>
      <c r="BG164" s="234">
        <f>IF(N164="zákl. přenesená",J164,0)</f>
        <v>0</v>
      </c>
      <c r="BH164" s="234">
        <f>IF(N164="sníž. přenesená",J164,0)</f>
        <v>0</v>
      </c>
      <c r="BI164" s="234">
        <f>IF(N164="nulová",J164,0)</f>
        <v>0</v>
      </c>
      <c r="BJ164" s="19" t="s">
        <v>82</v>
      </c>
      <c r="BK164" s="234">
        <f>ROUND(I164*H164,2)</f>
        <v>0</v>
      </c>
      <c r="BL164" s="19" t="s">
        <v>149</v>
      </c>
      <c r="BM164" s="233" t="s">
        <v>237</v>
      </c>
    </row>
    <row r="165" s="13" customFormat="1">
      <c r="A165" s="13"/>
      <c r="B165" s="235"/>
      <c r="C165" s="236"/>
      <c r="D165" s="237" t="s">
        <v>151</v>
      </c>
      <c r="E165" s="238" t="s">
        <v>19</v>
      </c>
      <c r="F165" s="239" t="s">
        <v>238</v>
      </c>
      <c r="G165" s="236"/>
      <c r="H165" s="240">
        <v>47.600000000000001</v>
      </c>
      <c r="I165" s="241"/>
      <c r="J165" s="236"/>
      <c r="K165" s="236"/>
      <c r="L165" s="242"/>
      <c r="M165" s="243"/>
      <c r="N165" s="244"/>
      <c r="O165" s="244"/>
      <c r="P165" s="244"/>
      <c r="Q165" s="244"/>
      <c r="R165" s="244"/>
      <c r="S165" s="244"/>
      <c r="T165" s="245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6" t="s">
        <v>151</v>
      </c>
      <c r="AU165" s="246" t="s">
        <v>84</v>
      </c>
      <c r="AV165" s="13" t="s">
        <v>84</v>
      </c>
      <c r="AW165" s="13" t="s">
        <v>35</v>
      </c>
      <c r="AX165" s="13" t="s">
        <v>74</v>
      </c>
      <c r="AY165" s="246" t="s">
        <v>142</v>
      </c>
    </row>
    <row r="166" s="13" customFormat="1">
      <c r="A166" s="13"/>
      <c r="B166" s="235"/>
      <c r="C166" s="236"/>
      <c r="D166" s="237" t="s">
        <v>151</v>
      </c>
      <c r="E166" s="238" t="s">
        <v>19</v>
      </c>
      <c r="F166" s="239" t="s">
        <v>239</v>
      </c>
      <c r="G166" s="236"/>
      <c r="H166" s="240">
        <v>13.44</v>
      </c>
      <c r="I166" s="241"/>
      <c r="J166" s="236"/>
      <c r="K166" s="236"/>
      <c r="L166" s="242"/>
      <c r="M166" s="243"/>
      <c r="N166" s="244"/>
      <c r="O166" s="244"/>
      <c r="P166" s="244"/>
      <c r="Q166" s="244"/>
      <c r="R166" s="244"/>
      <c r="S166" s="244"/>
      <c r="T166" s="24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6" t="s">
        <v>151</v>
      </c>
      <c r="AU166" s="246" t="s">
        <v>84</v>
      </c>
      <c r="AV166" s="13" t="s">
        <v>84</v>
      </c>
      <c r="AW166" s="13" t="s">
        <v>35</v>
      </c>
      <c r="AX166" s="13" t="s">
        <v>74</v>
      </c>
      <c r="AY166" s="246" t="s">
        <v>142</v>
      </c>
    </row>
    <row r="167" s="14" customFormat="1">
      <c r="A167" s="14"/>
      <c r="B167" s="250"/>
      <c r="C167" s="251"/>
      <c r="D167" s="237" t="s">
        <v>151</v>
      </c>
      <c r="E167" s="252" t="s">
        <v>19</v>
      </c>
      <c r="F167" s="253" t="s">
        <v>196</v>
      </c>
      <c r="G167" s="251"/>
      <c r="H167" s="254">
        <v>61.039999999999999</v>
      </c>
      <c r="I167" s="255"/>
      <c r="J167" s="251"/>
      <c r="K167" s="251"/>
      <c r="L167" s="256"/>
      <c r="M167" s="257"/>
      <c r="N167" s="258"/>
      <c r="O167" s="258"/>
      <c r="P167" s="258"/>
      <c r="Q167" s="258"/>
      <c r="R167" s="258"/>
      <c r="S167" s="258"/>
      <c r="T167" s="25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0" t="s">
        <v>151</v>
      </c>
      <c r="AU167" s="260" t="s">
        <v>84</v>
      </c>
      <c r="AV167" s="14" t="s">
        <v>149</v>
      </c>
      <c r="AW167" s="14" t="s">
        <v>35</v>
      </c>
      <c r="AX167" s="14" t="s">
        <v>82</v>
      </c>
      <c r="AY167" s="260" t="s">
        <v>142</v>
      </c>
    </row>
    <row r="168" s="2" customFormat="1" ht="16.5" customHeight="1">
      <c r="A168" s="40"/>
      <c r="B168" s="41"/>
      <c r="C168" s="221" t="s">
        <v>240</v>
      </c>
      <c r="D168" s="221" t="s">
        <v>145</v>
      </c>
      <c r="E168" s="222" t="s">
        <v>241</v>
      </c>
      <c r="F168" s="223" t="s">
        <v>242</v>
      </c>
      <c r="G168" s="224" t="s">
        <v>174</v>
      </c>
      <c r="H168" s="225">
        <v>457.68000000000001</v>
      </c>
      <c r="I168" s="226"/>
      <c r="J168" s="227">
        <f>ROUND(I168*H168,2)</f>
        <v>0</v>
      </c>
      <c r="K168" s="228"/>
      <c r="L168" s="46"/>
      <c r="M168" s="229" t="s">
        <v>19</v>
      </c>
      <c r="N168" s="230" t="s">
        <v>45</v>
      </c>
      <c r="O168" s="86"/>
      <c r="P168" s="231">
        <f>O168*H168</f>
        <v>0</v>
      </c>
      <c r="Q168" s="231">
        <v>0</v>
      </c>
      <c r="R168" s="231">
        <f>Q168*H168</f>
        <v>0</v>
      </c>
      <c r="S168" s="231">
        <v>0</v>
      </c>
      <c r="T168" s="232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33" t="s">
        <v>149</v>
      </c>
      <c r="AT168" s="233" t="s">
        <v>145</v>
      </c>
      <c r="AU168" s="233" t="s">
        <v>84</v>
      </c>
      <c r="AY168" s="19" t="s">
        <v>142</v>
      </c>
      <c r="BE168" s="234">
        <f>IF(N168="základní",J168,0)</f>
        <v>0</v>
      </c>
      <c r="BF168" s="234">
        <f>IF(N168="snížená",J168,0)</f>
        <v>0</v>
      </c>
      <c r="BG168" s="234">
        <f>IF(N168="zákl. přenesená",J168,0)</f>
        <v>0</v>
      </c>
      <c r="BH168" s="234">
        <f>IF(N168="sníž. přenesená",J168,0)</f>
        <v>0</v>
      </c>
      <c r="BI168" s="234">
        <f>IF(N168="nulová",J168,0)</f>
        <v>0</v>
      </c>
      <c r="BJ168" s="19" t="s">
        <v>82</v>
      </c>
      <c r="BK168" s="234">
        <f>ROUND(I168*H168,2)</f>
        <v>0</v>
      </c>
      <c r="BL168" s="19" t="s">
        <v>149</v>
      </c>
      <c r="BM168" s="233" t="s">
        <v>243</v>
      </c>
    </row>
    <row r="169" s="15" customFormat="1">
      <c r="A169" s="15"/>
      <c r="B169" s="261"/>
      <c r="C169" s="262"/>
      <c r="D169" s="237" t="s">
        <v>151</v>
      </c>
      <c r="E169" s="263" t="s">
        <v>19</v>
      </c>
      <c r="F169" s="264" t="s">
        <v>244</v>
      </c>
      <c r="G169" s="262"/>
      <c r="H169" s="263" t="s">
        <v>19</v>
      </c>
      <c r="I169" s="265"/>
      <c r="J169" s="262"/>
      <c r="K169" s="262"/>
      <c r="L169" s="266"/>
      <c r="M169" s="267"/>
      <c r="N169" s="268"/>
      <c r="O169" s="268"/>
      <c r="P169" s="268"/>
      <c r="Q169" s="268"/>
      <c r="R169" s="268"/>
      <c r="S169" s="268"/>
      <c r="T169" s="269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70" t="s">
        <v>151</v>
      </c>
      <c r="AU169" s="270" t="s">
        <v>84</v>
      </c>
      <c r="AV169" s="15" t="s">
        <v>82</v>
      </c>
      <c r="AW169" s="15" t="s">
        <v>35</v>
      </c>
      <c r="AX169" s="15" t="s">
        <v>74</v>
      </c>
      <c r="AY169" s="270" t="s">
        <v>142</v>
      </c>
    </row>
    <row r="170" s="13" customFormat="1">
      <c r="A170" s="13"/>
      <c r="B170" s="235"/>
      <c r="C170" s="236"/>
      <c r="D170" s="237" t="s">
        <v>151</v>
      </c>
      <c r="E170" s="238" t="s">
        <v>19</v>
      </c>
      <c r="F170" s="239" t="s">
        <v>245</v>
      </c>
      <c r="G170" s="236"/>
      <c r="H170" s="240">
        <v>212.28</v>
      </c>
      <c r="I170" s="241"/>
      <c r="J170" s="236"/>
      <c r="K170" s="236"/>
      <c r="L170" s="242"/>
      <c r="M170" s="243"/>
      <c r="N170" s="244"/>
      <c r="O170" s="244"/>
      <c r="P170" s="244"/>
      <c r="Q170" s="244"/>
      <c r="R170" s="244"/>
      <c r="S170" s="244"/>
      <c r="T170" s="24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6" t="s">
        <v>151</v>
      </c>
      <c r="AU170" s="246" t="s">
        <v>84</v>
      </c>
      <c r="AV170" s="13" t="s">
        <v>84</v>
      </c>
      <c r="AW170" s="13" t="s">
        <v>35</v>
      </c>
      <c r="AX170" s="13" t="s">
        <v>74</v>
      </c>
      <c r="AY170" s="246" t="s">
        <v>142</v>
      </c>
    </row>
    <row r="171" s="13" customFormat="1">
      <c r="A171" s="13"/>
      <c r="B171" s="235"/>
      <c r="C171" s="236"/>
      <c r="D171" s="237" t="s">
        <v>151</v>
      </c>
      <c r="E171" s="238" t="s">
        <v>19</v>
      </c>
      <c r="F171" s="239" t="s">
        <v>246</v>
      </c>
      <c r="G171" s="236"/>
      <c r="H171" s="240">
        <v>36.600000000000001</v>
      </c>
      <c r="I171" s="241"/>
      <c r="J171" s="236"/>
      <c r="K171" s="236"/>
      <c r="L171" s="242"/>
      <c r="M171" s="243"/>
      <c r="N171" s="244"/>
      <c r="O171" s="244"/>
      <c r="P171" s="244"/>
      <c r="Q171" s="244"/>
      <c r="R171" s="244"/>
      <c r="S171" s="244"/>
      <c r="T171" s="24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6" t="s">
        <v>151</v>
      </c>
      <c r="AU171" s="246" t="s">
        <v>84</v>
      </c>
      <c r="AV171" s="13" t="s">
        <v>84</v>
      </c>
      <c r="AW171" s="13" t="s">
        <v>35</v>
      </c>
      <c r="AX171" s="13" t="s">
        <v>74</v>
      </c>
      <c r="AY171" s="246" t="s">
        <v>142</v>
      </c>
    </row>
    <row r="172" s="16" customFormat="1">
      <c r="A172" s="16"/>
      <c r="B172" s="271"/>
      <c r="C172" s="272"/>
      <c r="D172" s="237" t="s">
        <v>151</v>
      </c>
      <c r="E172" s="273" t="s">
        <v>19</v>
      </c>
      <c r="F172" s="274" t="s">
        <v>247</v>
      </c>
      <c r="G172" s="272"/>
      <c r="H172" s="275">
        <v>248.88</v>
      </c>
      <c r="I172" s="276"/>
      <c r="J172" s="272"/>
      <c r="K172" s="272"/>
      <c r="L172" s="277"/>
      <c r="M172" s="278"/>
      <c r="N172" s="279"/>
      <c r="O172" s="279"/>
      <c r="P172" s="279"/>
      <c r="Q172" s="279"/>
      <c r="R172" s="279"/>
      <c r="S172" s="279"/>
      <c r="T172" s="280"/>
      <c r="U172" s="16"/>
      <c r="V172" s="16"/>
      <c r="W172" s="16"/>
      <c r="X172" s="16"/>
      <c r="Y172" s="16"/>
      <c r="Z172" s="16"/>
      <c r="AA172" s="16"/>
      <c r="AB172" s="16"/>
      <c r="AC172" s="16"/>
      <c r="AD172" s="16"/>
      <c r="AE172" s="16"/>
      <c r="AT172" s="281" t="s">
        <v>151</v>
      </c>
      <c r="AU172" s="281" t="s">
        <v>84</v>
      </c>
      <c r="AV172" s="16" t="s">
        <v>143</v>
      </c>
      <c r="AW172" s="16" t="s">
        <v>35</v>
      </c>
      <c r="AX172" s="16" t="s">
        <v>74</v>
      </c>
      <c r="AY172" s="281" t="s">
        <v>142</v>
      </c>
    </row>
    <row r="173" s="15" customFormat="1">
      <c r="A173" s="15"/>
      <c r="B173" s="261"/>
      <c r="C173" s="262"/>
      <c r="D173" s="237" t="s">
        <v>151</v>
      </c>
      <c r="E173" s="263" t="s">
        <v>19</v>
      </c>
      <c r="F173" s="264" t="s">
        <v>248</v>
      </c>
      <c r="G173" s="262"/>
      <c r="H173" s="263" t="s">
        <v>19</v>
      </c>
      <c r="I173" s="265"/>
      <c r="J173" s="262"/>
      <c r="K173" s="262"/>
      <c r="L173" s="266"/>
      <c r="M173" s="267"/>
      <c r="N173" s="268"/>
      <c r="O173" s="268"/>
      <c r="P173" s="268"/>
      <c r="Q173" s="268"/>
      <c r="R173" s="268"/>
      <c r="S173" s="268"/>
      <c r="T173" s="269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0" t="s">
        <v>151</v>
      </c>
      <c r="AU173" s="270" t="s">
        <v>84</v>
      </c>
      <c r="AV173" s="15" t="s">
        <v>82</v>
      </c>
      <c r="AW173" s="15" t="s">
        <v>35</v>
      </c>
      <c r="AX173" s="15" t="s">
        <v>74</v>
      </c>
      <c r="AY173" s="270" t="s">
        <v>142</v>
      </c>
    </row>
    <row r="174" s="13" customFormat="1">
      <c r="A174" s="13"/>
      <c r="B174" s="235"/>
      <c r="C174" s="236"/>
      <c r="D174" s="237" t="s">
        <v>151</v>
      </c>
      <c r="E174" s="238" t="s">
        <v>19</v>
      </c>
      <c r="F174" s="239" t="s">
        <v>249</v>
      </c>
      <c r="G174" s="236"/>
      <c r="H174" s="240">
        <v>208.80000000000001</v>
      </c>
      <c r="I174" s="241"/>
      <c r="J174" s="236"/>
      <c r="K174" s="236"/>
      <c r="L174" s="242"/>
      <c r="M174" s="243"/>
      <c r="N174" s="244"/>
      <c r="O174" s="244"/>
      <c r="P174" s="244"/>
      <c r="Q174" s="244"/>
      <c r="R174" s="244"/>
      <c r="S174" s="244"/>
      <c r="T174" s="24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6" t="s">
        <v>151</v>
      </c>
      <c r="AU174" s="246" t="s">
        <v>84</v>
      </c>
      <c r="AV174" s="13" t="s">
        <v>84</v>
      </c>
      <c r="AW174" s="13" t="s">
        <v>35</v>
      </c>
      <c r="AX174" s="13" t="s">
        <v>74</v>
      </c>
      <c r="AY174" s="246" t="s">
        <v>142</v>
      </c>
    </row>
    <row r="175" s="16" customFormat="1">
      <c r="A175" s="16"/>
      <c r="B175" s="271"/>
      <c r="C175" s="272"/>
      <c r="D175" s="237" t="s">
        <v>151</v>
      </c>
      <c r="E175" s="273" t="s">
        <v>19</v>
      </c>
      <c r="F175" s="274" t="s">
        <v>247</v>
      </c>
      <c r="G175" s="272"/>
      <c r="H175" s="275">
        <v>208.80000000000001</v>
      </c>
      <c r="I175" s="276"/>
      <c r="J175" s="272"/>
      <c r="K175" s="272"/>
      <c r="L175" s="277"/>
      <c r="M175" s="278"/>
      <c r="N175" s="279"/>
      <c r="O175" s="279"/>
      <c r="P175" s="279"/>
      <c r="Q175" s="279"/>
      <c r="R175" s="279"/>
      <c r="S175" s="279"/>
      <c r="T175" s="280"/>
      <c r="U175" s="16"/>
      <c r="V175" s="16"/>
      <c r="W175" s="16"/>
      <c r="X175" s="16"/>
      <c r="Y175" s="16"/>
      <c r="Z175" s="16"/>
      <c r="AA175" s="16"/>
      <c r="AB175" s="16"/>
      <c r="AC175" s="16"/>
      <c r="AD175" s="16"/>
      <c r="AE175" s="16"/>
      <c r="AT175" s="281" t="s">
        <v>151</v>
      </c>
      <c r="AU175" s="281" t="s">
        <v>84</v>
      </c>
      <c r="AV175" s="16" t="s">
        <v>143</v>
      </c>
      <c r="AW175" s="16" t="s">
        <v>35</v>
      </c>
      <c r="AX175" s="16" t="s">
        <v>74</v>
      </c>
      <c r="AY175" s="281" t="s">
        <v>142</v>
      </c>
    </row>
    <row r="176" s="14" customFormat="1">
      <c r="A176" s="14"/>
      <c r="B176" s="250"/>
      <c r="C176" s="251"/>
      <c r="D176" s="237" t="s">
        <v>151</v>
      </c>
      <c r="E176" s="252" t="s">
        <v>19</v>
      </c>
      <c r="F176" s="253" t="s">
        <v>196</v>
      </c>
      <c r="G176" s="251"/>
      <c r="H176" s="254">
        <v>457.68000000000001</v>
      </c>
      <c r="I176" s="255"/>
      <c r="J176" s="251"/>
      <c r="K176" s="251"/>
      <c r="L176" s="256"/>
      <c r="M176" s="257"/>
      <c r="N176" s="258"/>
      <c r="O176" s="258"/>
      <c r="P176" s="258"/>
      <c r="Q176" s="258"/>
      <c r="R176" s="258"/>
      <c r="S176" s="258"/>
      <c r="T176" s="25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0" t="s">
        <v>151</v>
      </c>
      <c r="AU176" s="260" t="s">
        <v>84</v>
      </c>
      <c r="AV176" s="14" t="s">
        <v>149</v>
      </c>
      <c r="AW176" s="14" t="s">
        <v>35</v>
      </c>
      <c r="AX176" s="14" t="s">
        <v>82</v>
      </c>
      <c r="AY176" s="260" t="s">
        <v>142</v>
      </c>
    </row>
    <row r="177" s="2" customFormat="1" ht="16.5" customHeight="1">
      <c r="A177" s="40"/>
      <c r="B177" s="41"/>
      <c r="C177" s="221" t="s">
        <v>250</v>
      </c>
      <c r="D177" s="221" t="s">
        <v>145</v>
      </c>
      <c r="E177" s="222" t="s">
        <v>251</v>
      </c>
      <c r="F177" s="223" t="s">
        <v>252</v>
      </c>
      <c r="G177" s="224" t="s">
        <v>174</v>
      </c>
      <c r="H177" s="225">
        <v>457.68000000000001</v>
      </c>
      <c r="I177" s="226"/>
      <c r="J177" s="227">
        <f>ROUND(I177*H177,2)</f>
        <v>0</v>
      </c>
      <c r="K177" s="228"/>
      <c r="L177" s="46"/>
      <c r="M177" s="229" t="s">
        <v>19</v>
      </c>
      <c r="N177" s="230" t="s">
        <v>45</v>
      </c>
      <c r="O177" s="86"/>
      <c r="P177" s="231">
        <f>O177*H177</f>
        <v>0</v>
      </c>
      <c r="Q177" s="231">
        <v>0</v>
      </c>
      <c r="R177" s="231">
        <f>Q177*H177</f>
        <v>0</v>
      </c>
      <c r="S177" s="231">
        <v>0</v>
      </c>
      <c r="T177" s="232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33" t="s">
        <v>149</v>
      </c>
      <c r="AT177" s="233" t="s">
        <v>145</v>
      </c>
      <c r="AU177" s="233" t="s">
        <v>84</v>
      </c>
      <c r="AY177" s="19" t="s">
        <v>142</v>
      </c>
      <c r="BE177" s="234">
        <f>IF(N177="základní",J177,0)</f>
        <v>0</v>
      </c>
      <c r="BF177" s="234">
        <f>IF(N177="snížená",J177,0)</f>
        <v>0</v>
      </c>
      <c r="BG177" s="234">
        <f>IF(N177="zákl. přenesená",J177,0)</f>
        <v>0</v>
      </c>
      <c r="BH177" s="234">
        <f>IF(N177="sníž. přenesená",J177,0)</f>
        <v>0</v>
      </c>
      <c r="BI177" s="234">
        <f>IF(N177="nulová",J177,0)</f>
        <v>0</v>
      </c>
      <c r="BJ177" s="19" t="s">
        <v>82</v>
      </c>
      <c r="BK177" s="234">
        <f>ROUND(I177*H177,2)</f>
        <v>0</v>
      </c>
      <c r="BL177" s="19" t="s">
        <v>149</v>
      </c>
      <c r="BM177" s="233" t="s">
        <v>253</v>
      </c>
    </row>
    <row r="178" s="2" customFormat="1">
      <c r="A178" s="40"/>
      <c r="B178" s="41"/>
      <c r="C178" s="42"/>
      <c r="D178" s="237" t="s">
        <v>157</v>
      </c>
      <c r="E178" s="42"/>
      <c r="F178" s="247" t="s">
        <v>254</v>
      </c>
      <c r="G178" s="42"/>
      <c r="H178" s="42"/>
      <c r="I178" s="138"/>
      <c r="J178" s="42"/>
      <c r="K178" s="42"/>
      <c r="L178" s="46"/>
      <c r="M178" s="248"/>
      <c r="N178" s="249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157</v>
      </c>
      <c r="AU178" s="19" t="s">
        <v>84</v>
      </c>
    </row>
    <row r="179" s="12" customFormat="1" ht="22.8" customHeight="1">
      <c r="A179" s="12"/>
      <c r="B179" s="205"/>
      <c r="C179" s="206"/>
      <c r="D179" s="207" t="s">
        <v>73</v>
      </c>
      <c r="E179" s="219" t="s">
        <v>182</v>
      </c>
      <c r="F179" s="219" t="s">
        <v>255</v>
      </c>
      <c r="G179" s="206"/>
      <c r="H179" s="206"/>
      <c r="I179" s="209"/>
      <c r="J179" s="220">
        <f>BK179</f>
        <v>0</v>
      </c>
      <c r="K179" s="206"/>
      <c r="L179" s="211"/>
      <c r="M179" s="212"/>
      <c r="N179" s="213"/>
      <c r="O179" s="213"/>
      <c r="P179" s="214">
        <f>SUM(P180:P182)</f>
        <v>0</v>
      </c>
      <c r="Q179" s="213"/>
      <c r="R179" s="214">
        <f>SUM(R180:R182)</f>
        <v>0.0030000000000000001</v>
      </c>
      <c r="S179" s="213"/>
      <c r="T179" s="215">
        <f>SUM(T180:T182)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6" t="s">
        <v>82</v>
      </c>
      <c r="AT179" s="217" t="s">
        <v>73</v>
      </c>
      <c r="AU179" s="217" t="s">
        <v>82</v>
      </c>
      <c r="AY179" s="216" t="s">
        <v>142</v>
      </c>
      <c r="BK179" s="218">
        <f>SUM(BK180:BK182)</f>
        <v>0</v>
      </c>
    </row>
    <row r="180" s="2" customFormat="1" ht="16.5" customHeight="1">
      <c r="A180" s="40"/>
      <c r="B180" s="41"/>
      <c r="C180" s="221" t="s">
        <v>159</v>
      </c>
      <c r="D180" s="221" t="s">
        <v>145</v>
      </c>
      <c r="E180" s="222" t="s">
        <v>256</v>
      </c>
      <c r="F180" s="223" t="s">
        <v>257</v>
      </c>
      <c r="G180" s="224" t="s">
        <v>155</v>
      </c>
      <c r="H180" s="225">
        <v>2</v>
      </c>
      <c r="I180" s="226"/>
      <c r="J180" s="227">
        <f>ROUND(I180*H180,2)</f>
        <v>0</v>
      </c>
      <c r="K180" s="228"/>
      <c r="L180" s="46"/>
      <c r="M180" s="229" t="s">
        <v>19</v>
      </c>
      <c r="N180" s="230" t="s">
        <v>45</v>
      </c>
      <c r="O180" s="86"/>
      <c r="P180" s="231">
        <f>O180*H180</f>
        <v>0</v>
      </c>
      <c r="Q180" s="231">
        <v>0</v>
      </c>
      <c r="R180" s="231">
        <f>Q180*H180</f>
        <v>0</v>
      </c>
      <c r="S180" s="231">
        <v>0</v>
      </c>
      <c r="T180" s="232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33" t="s">
        <v>149</v>
      </c>
      <c r="AT180" s="233" t="s">
        <v>145</v>
      </c>
      <c r="AU180" s="233" t="s">
        <v>84</v>
      </c>
      <c r="AY180" s="19" t="s">
        <v>142</v>
      </c>
      <c r="BE180" s="234">
        <f>IF(N180="základní",J180,0)</f>
        <v>0</v>
      </c>
      <c r="BF180" s="234">
        <f>IF(N180="snížená",J180,0)</f>
        <v>0</v>
      </c>
      <c r="BG180" s="234">
        <f>IF(N180="zákl. přenesená",J180,0)</f>
        <v>0</v>
      </c>
      <c r="BH180" s="234">
        <f>IF(N180="sníž. přenesená",J180,0)</f>
        <v>0</v>
      </c>
      <c r="BI180" s="234">
        <f>IF(N180="nulová",J180,0)</f>
        <v>0</v>
      </c>
      <c r="BJ180" s="19" t="s">
        <v>82</v>
      </c>
      <c r="BK180" s="234">
        <f>ROUND(I180*H180,2)</f>
        <v>0</v>
      </c>
      <c r="BL180" s="19" t="s">
        <v>149</v>
      </c>
      <c r="BM180" s="233" t="s">
        <v>258</v>
      </c>
    </row>
    <row r="181" s="2" customFormat="1" ht="16.5" customHeight="1">
      <c r="A181" s="40"/>
      <c r="B181" s="41"/>
      <c r="C181" s="221" t="s">
        <v>259</v>
      </c>
      <c r="D181" s="221" t="s">
        <v>145</v>
      </c>
      <c r="E181" s="222" t="s">
        <v>260</v>
      </c>
      <c r="F181" s="223" t="s">
        <v>261</v>
      </c>
      <c r="G181" s="224" t="s">
        <v>155</v>
      </c>
      <c r="H181" s="225">
        <v>2</v>
      </c>
      <c r="I181" s="226"/>
      <c r="J181" s="227">
        <f>ROUND(I181*H181,2)</f>
        <v>0</v>
      </c>
      <c r="K181" s="228"/>
      <c r="L181" s="46"/>
      <c r="M181" s="229" t="s">
        <v>19</v>
      </c>
      <c r="N181" s="230" t="s">
        <v>45</v>
      </c>
      <c r="O181" s="86"/>
      <c r="P181" s="231">
        <f>O181*H181</f>
        <v>0</v>
      </c>
      <c r="Q181" s="231">
        <v>0</v>
      </c>
      <c r="R181" s="231">
        <f>Q181*H181</f>
        <v>0</v>
      </c>
      <c r="S181" s="231">
        <v>0</v>
      </c>
      <c r="T181" s="232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33" t="s">
        <v>149</v>
      </c>
      <c r="AT181" s="233" t="s">
        <v>145</v>
      </c>
      <c r="AU181" s="233" t="s">
        <v>84</v>
      </c>
      <c r="AY181" s="19" t="s">
        <v>142</v>
      </c>
      <c r="BE181" s="234">
        <f>IF(N181="základní",J181,0)</f>
        <v>0</v>
      </c>
      <c r="BF181" s="234">
        <f>IF(N181="snížená",J181,0)</f>
        <v>0</v>
      </c>
      <c r="BG181" s="234">
        <f>IF(N181="zákl. přenesená",J181,0)</f>
        <v>0</v>
      </c>
      <c r="BH181" s="234">
        <f>IF(N181="sníž. přenesená",J181,0)</f>
        <v>0</v>
      </c>
      <c r="BI181" s="234">
        <f>IF(N181="nulová",J181,0)</f>
        <v>0</v>
      </c>
      <c r="BJ181" s="19" t="s">
        <v>82</v>
      </c>
      <c r="BK181" s="234">
        <f>ROUND(I181*H181,2)</f>
        <v>0</v>
      </c>
      <c r="BL181" s="19" t="s">
        <v>149</v>
      </c>
      <c r="BM181" s="233" t="s">
        <v>262</v>
      </c>
    </row>
    <row r="182" s="2" customFormat="1" ht="16.5" customHeight="1">
      <c r="A182" s="40"/>
      <c r="B182" s="41"/>
      <c r="C182" s="282" t="s">
        <v>7</v>
      </c>
      <c r="D182" s="282" t="s">
        <v>263</v>
      </c>
      <c r="E182" s="283" t="s">
        <v>264</v>
      </c>
      <c r="F182" s="284" t="s">
        <v>265</v>
      </c>
      <c r="G182" s="285" t="s">
        <v>155</v>
      </c>
      <c r="H182" s="286">
        <v>2</v>
      </c>
      <c r="I182" s="287"/>
      <c r="J182" s="288">
        <f>ROUND(I182*H182,2)</f>
        <v>0</v>
      </c>
      <c r="K182" s="289"/>
      <c r="L182" s="290"/>
      <c r="M182" s="291" t="s">
        <v>19</v>
      </c>
      <c r="N182" s="292" t="s">
        <v>45</v>
      </c>
      <c r="O182" s="86"/>
      <c r="P182" s="231">
        <f>O182*H182</f>
        <v>0</v>
      </c>
      <c r="Q182" s="231">
        <v>0.0015</v>
      </c>
      <c r="R182" s="231">
        <f>Q182*H182</f>
        <v>0.0030000000000000001</v>
      </c>
      <c r="S182" s="231">
        <v>0</v>
      </c>
      <c r="T182" s="232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33" t="s">
        <v>182</v>
      </c>
      <c r="AT182" s="233" t="s">
        <v>263</v>
      </c>
      <c r="AU182" s="233" t="s">
        <v>84</v>
      </c>
      <c r="AY182" s="19" t="s">
        <v>142</v>
      </c>
      <c r="BE182" s="234">
        <f>IF(N182="základní",J182,0)</f>
        <v>0</v>
      </c>
      <c r="BF182" s="234">
        <f>IF(N182="snížená",J182,0)</f>
        <v>0</v>
      </c>
      <c r="BG182" s="234">
        <f>IF(N182="zákl. přenesená",J182,0)</f>
        <v>0</v>
      </c>
      <c r="BH182" s="234">
        <f>IF(N182="sníž. přenesená",J182,0)</f>
        <v>0</v>
      </c>
      <c r="BI182" s="234">
        <f>IF(N182="nulová",J182,0)</f>
        <v>0</v>
      </c>
      <c r="BJ182" s="19" t="s">
        <v>82</v>
      </c>
      <c r="BK182" s="234">
        <f>ROUND(I182*H182,2)</f>
        <v>0</v>
      </c>
      <c r="BL182" s="19" t="s">
        <v>149</v>
      </c>
      <c r="BM182" s="233" t="s">
        <v>266</v>
      </c>
    </row>
    <row r="183" s="12" customFormat="1" ht="22.8" customHeight="1">
      <c r="A183" s="12"/>
      <c r="B183" s="205"/>
      <c r="C183" s="206"/>
      <c r="D183" s="207" t="s">
        <v>73</v>
      </c>
      <c r="E183" s="219" t="s">
        <v>186</v>
      </c>
      <c r="F183" s="219" t="s">
        <v>267</v>
      </c>
      <c r="G183" s="206"/>
      <c r="H183" s="206"/>
      <c r="I183" s="209"/>
      <c r="J183" s="220">
        <f>BK183</f>
        <v>0</v>
      </c>
      <c r="K183" s="206"/>
      <c r="L183" s="211"/>
      <c r="M183" s="212"/>
      <c r="N183" s="213"/>
      <c r="O183" s="213"/>
      <c r="P183" s="214">
        <f>SUM(P184:P240)</f>
        <v>0</v>
      </c>
      <c r="Q183" s="213"/>
      <c r="R183" s="214">
        <f>SUM(R184:R240)</f>
        <v>0</v>
      </c>
      <c r="S183" s="213"/>
      <c r="T183" s="215">
        <f>SUM(T184:T240)</f>
        <v>27.985680000000002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6" t="s">
        <v>82</v>
      </c>
      <c r="AT183" s="217" t="s">
        <v>73</v>
      </c>
      <c r="AU183" s="217" t="s">
        <v>82</v>
      </c>
      <c r="AY183" s="216" t="s">
        <v>142</v>
      </c>
      <c r="BK183" s="218">
        <f>SUM(BK184:BK240)</f>
        <v>0</v>
      </c>
    </row>
    <row r="184" s="2" customFormat="1" ht="21.75" customHeight="1">
      <c r="A184" s="40"/>
      <c r="B184" s="41"/>
      <c r="C184" s="221" t="s">
        <v>268</v>
      </c>
      <c r="D184" s="221" t="s">
        <v>145</v>
      </c>
      <c r="E184" s="222" t="s">
        <v>269</v>
      </c>
      <c r="F184" s="223" t="s">
        <v>270</v>
      </c>
      <c r="G184" s="224" t="s">
        <v>271</v>
      </c>
      <c r="H184" s="225">
        <v>1</v>
      </c>
      <c r="I184" s="226"/>
      <c r="J184" s="227">
        <f>ROUND(I184*H184,2)</f>
        <v>0</v>
      </c>
      <c r="K184" s="228"/>
      <c r="L184" s="46"/>
      <c r="M184" s="229" t="s">
        <v>19</v>
      </c>
      <c r="N184" s="230" t="s">
        <v>45</v>
      </c>
      <c r="O184" s="86"/>
      <c r="P184" s="231">
        <f>O184*H184</f>
        <v>0</v>
      </c>
      <c r="Q184" s="231">
        <v>0</v>
      </c>
      <c r="R184" s="231">
        <f>Q184*H184</f>
        <v>0</v>
      </c>
      <c r="S184" s="231">
        <v>0</v>
      </c>
      <c r="T184" s="232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33" t="s">
        <v>149</v>
      </c>
      <c r="AT184" s="233" t="s">
        <v>145</v>
      </c>
      <c r="AU184" s="233" t="s">
        <v>84</v>
      </c>
      <c r="AY184" s="19" t="s">
        <v>142</v>
      </c>
      <c r="BE184" s="234">
        <f>IF(N184="základní",J184,0)</f>
        <v>0</v>
      </c>
      <c r="BF184" s="234">
        <f>IF(N184="snížená",J184,0)</f>
        <v>0</v>
      </c>
      <c r="BG184" s="234">
        <f>IF(N184="zákl. přenesená",J184,0)</f>
        <v>0</v>
      </c>
      <c r="BH184" s="234">
        <f>IF(N184="sníž. přenesená",J184,0)</f>
        <v>0</v>
      </c>
      <c r="BI184" s="234">
        <f>IF(N184="nulová",J184,0)</f>
        <v>0</v>
      </c>
      <c r="BJ184" s="19" t="s">
        <v>82</v>
      </c>
      <c r="BK184" s="234">
        <f>ROUND(I184*H184,2)</f>
        <v>0</v>
      </c>
      <c r="BL184" s="19" t="s">
        <v>149</v>
      </c>
      <c r="BM184" s="233" t="s">
        <v>272</v>
      </c>
    </row>
    <row r="185" s="2" customFormat="1" ht="21.75" customHeight="1">
      <c r="A185" s="40"/>
      <c r="B185" s="41"/>
      <c r="C185" s="221" t="s">
        <v>273</v>
      </c>
      <c r="D185" s="221" t="s">
        <v>145</v>
      </c>
      <c r="E185" s="222" t="s">
        <v>274</v>
      </c>
      <c r="F185" s="223" t="s">
        <v>275</v>
      </c>
      <c r="G185" s="224" t="s">
        <v>271</v>
      </c>
      <c r="H185" s="225">
        <v>1</v>
      </c>
      <c r="I185" s="226"/>
      <c r="J185" s="227">
        <f>ROUND(I185*H185,2)</f>
        <v>0</v>
      </c>
      <c r="K185" s="228"/>
      <c r="L185" s="46"/>
      <c r="M185" s="229" t="s">
        <v>19</v>
      </c>
      <c r="N185" s="230" t="s">
        <v>45</v>
      </c>
      <c r="O185" s="86"/>
      <c r="P185" s="231">
        <f>O185*H185</f>
        <v>0</v>
      </c>
      <c r="Q185" s="231">
        <v>0</v>
      </c>
      <c r="R185" s="231">
        <f>Q185*H185</f>
        <v>0</v>
      </c>
      <c r="S185" s="231">
        <v>0</v>
      </c>
      <c r="T185" s="232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33" t="s">
        <v>149</v>
      </c>
      <c r="AT185" s="233" t="s">
        <v>145</v>
      </c>
      <c r="AU185" s="233" t="s">
        <v>84</v>
      </c>
      <c r="AY185" s="19" t="s">
        <v>142</v>
      </c>
      <c r="BE185" s="234">
        <f>IF(N185="základní",J185,0)</f>
        <v>0</v>
      </c>
      <c r="BF185" s="234">
        <f>IF(N185="snížená",J185,0)</f>
        <v>0</v>
      </c>
      <c r="BG185" s="234">
        <f>IF(N185="zákl. přenesená",J185,0)</f>
        <v>0</v>
      </c>
      <c r="BH185" s="234">
        <f>IF(N185="sníž. přenesená",J185,0)</f>
        <v>0</v>
      </c>
      <c r="BI185" s="234">
        <f>IF(N185="nulová",J185,0)</f>
        <v>0</v>
      </c>
      <c r="BJ185" s="19" t="s">
        <v>82</v>
      </c>
      <c r="BK185" s="234">
        <f>ROUND(I185*H185,2)</f>
        <v>0</v>
      </c>
      <c r="BL185" s="19" t="s">
        <v>149</v>
      </c>
      <c r="BM185" s="233" t="s">
        <v>276</v>
      </c>
    </row>
    <row r="186" s="2" customFormat="1">
      <c r="A186" s="40"/>
      <c r="B186" s="41"/>
      <c r="C186" s="42"/>
      <c r="D186" s="237" t="s">
        <v>157</v>
      </c>
      <c r="E186" s="42"/>
      <c r="F186" s="247" t="s">
        <v>277</v>
      </c>
      <c r="G186" s="42"/>
      <c r="H186" s="42"/>
      <c r="I186" s="138"/>
      <c r="J186" s="42"/>
      <c r="K186" s="42"/>
      <c r="L186" s="46"/>
      <c r="M186" s="248"/>
      <c r="N186" s="249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157</v>
      </c>
      <c r="AU186" s="19" t="s">
        <v>84</v>
      </c>
    </row>
    <row r="187" s="2" customFormat="1" ht="21.75" customHeight="1">
      <c r="A187" s="40"/>
      <c r="B187" s="41"/>
      <c r="C187" s="221" t="s">
        <v>278</v>
      </c>
      <c r="D187" s="221" t="s">
        <v>145</v>
      </c>
      <c r="E187" s="222" t="s">
        <v>279</v>
      </c>
      <c r="F187" s="223" t="s">
        <v>280</v>
      </c>
      <c r="G187" s="224" t="s">
        <v>271</v>
      </c>
      <c r="H187" s="225">
        <v>1</v>
      </c>
      <c r="I187" s="226"/>
      <c r="J187" s="227">
        <f>ROUND(I187*H187,2)</f>
        <v>0</v>
      </c>
      <c r="K187" s="228"/>
      <c r="L187" s="46"/>
      <c r="M187" s="229" t="s">
        <v>19</v>
      </c>
      <c r="N187" s="230" t="s">
        <v>45</v>
      </c>
      <c r="O187" s="86"/>
      <c r="P187" s="231">
        <f>O187*H187</f>
        <v>0</v>
      </c>
      <c r="Q187" s="231">
        <v>0</v>
      </c>
      <c r="R187" s="231">
        <f>Q187*H187</f>
        <v>0</v>
      </c>
      <c r="S187" s="231">
        <v>0</v>
      </c>
      <c r="T187" s="232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33" t="s">
        <v>149</v>
      </c>
      <c r="AT187" s="233" t="s">
        <v>145</v>
      </c>
      <c r="AU187" s="233" t="s">
        <v>84</v>
      </c>
      <c r="AY187" s="19" t="s">
        <v>142</v>
      </c>
      <c r="BE187" s="234">
        <f>IF(N187="základní",J187,0)</f>
        <v>0</v>
      </c>
      <c r="BF187" s="234">
        <f>IF(N187="snížená",J187,0)</f>
        <v>0</v>
      </c>
      <c r="BG187" s="234">
        <f>IF(N187="zákl. přenesená",J187,0)</f>
        <v>0</v>
      </c>
      <c r="BH187" s="234">
        <f>IF(N187="sníž. přenesená",J187,0)</f>
        <v>0</v>
      </c>
      <c r="BI187" s="234">
        <f>IF(N187="nulová",J187,0)</f>
        <v>0</v>
      </c>
      <c r="BJ187" s="19" t="s">
        <v>82</v>
      </c>
      <c r="BK187" s="234">
        <f>ROUND(I187*H187,2)</f>
        <v>0</v>
      </c>
      <c r="BL187" s="19" t="s">
        <v>149</v>
      </c>
      <c r="BM187" s="233" t="s">
        <v>281</v>
      </c>
    </row>
    <row r="188" s="2" customFormat="1" ht="33" customHeight="1">
      <c r="A188" s="40"/>
      <c r="B188" s="41"/>
      <c r="C188" s="221" t="s">
        <v>282</v>
      </c>
      <c r="D188" s="221" t="s">
        <v>145</v>
      </c>
      <c r="E188" s="222" t="s">
        <v>283</v>
      </c>
      <c r="F188" s="223" t="s">
        <v>284</v>
      </c>
      <c r="G188" s="224" t="s">
        <v>271</v>
      </c>
      <c r="H188" s="225">
        <v>1</v>
      </c>
      <c r="I188" s="226"/>
      <c r="J188" s="227">
        <f>ROUND(I188*H188,2)</f>
        <v>0</v>
      </c>
      <c r="K188" s="228"/>
      <c r="L188" s="46"/>
      <c r="M188" s="229" t="s">
        <v>19</v>
      </c>
      <c r="N188" s="230" t="s">
        <v>45</v>
      </c>
      <c r="O188" s="86"/>
      <c r="P188" s="231">
        <f>O188*H188</f>
        <v>0</v>
      </c>
      <c r="Q188" s="231">
        <v>0</v>
      </c>
      <c r="R188" s="231">
        <f>Q188*H188</f>
        <v>0</v>
      </c>
      <c r="S188" s="231">
        <v>0</v>
      </c>
      <c r="T188" s="232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33" t="s">
        <v>149</v>
      </c>
      <c r="AT188" s="233" t="s">
        <v>145</v>
      </c>
      <c r="AU188" s="233" t="s">
        <v>84</v>
      </c>
      <c r="AY188" s="19" t="s">
        <v>142</v>
      </c>
      <c r="BE188" s="234">
        <f>IF(N188="základní",J188,0)</f>
        <v>0</v>
      </c>
      <c r="BF188" s="234">
        <f>IF(N188="snížená",J188,0)</f>
        <v>0</v>
      </c>
      <c r="BG188" s="234">
        <f>IF(N188="zákl. přenesená",J188,0)</f>
        <v>0</v>
      </c>
      <c r="BH188" s="234">
        <f>IF(N188="sníž. přenesená",J188,0)</f>
        <v>0</v>
      </c>
      <c r="BI188" s="234">
        <f>IF(N188="nulová",J188,0)</f>
        <v>0</v>
      </c>
      <c r="BJ188" s="19" t="s">
        <v>82</v>
      </c>
      <c r="BK188" s="234">
        <f>ROUND(I188*H188,2)</f>
        <v>0</v>
      </c>
      <c r="BL188" s="19" t="s">
        <v>149</v>
      </c>
      <c r="BM188" s="233" t="s">
        <v>285</v>
      </c>
    </row>
    <row r="189" s="2" customFormat="1" ht="16.5" customHeight="1">
      <c r="A189" s="40"/>
      <c r="B189" s="41"/>
      <c r="C189" s="221" t="s">
        <v>286</v>
      </c>
      <c r="D189" s="221" t="s">
        <v>145</v>
      </c>
      <c r="E189" s="222" t="s">
        <v>287</v>
      </c>
      <c r="F189" s="223" t="s">
        <v>288</v>
      </c>
      <c r="G189" s="224" t="s">
        <v>271</v>
      </c>
      <c r="H189" s="225">
        <v>1</v>
      </c>
      <c r="I189" s="226"/>
      <c r="J189" s="227">
        <f>ROUND(I189*H189,2)</f>
        <v>0</v>
      </c>
      <c r="K189" s="228"/>
      <c r="L189" s="46"/>
      <c r="M189" s="229" t="s">
        <v>19</v>
      </c>
      <c r="N189" s="230" t="s">
        <v>45</v>
      </c>
      <c r="O189" s="86"/>
      <c r="P189" s="231">
        <f>O189*H189</f>
        <v>0</v>
      </c>
      <c r="Q189" s="231">
        <v>0</v>
      </c>
      <c r="R189" s="231">
        <f>Q189*H189</f>
        <v>0</v>
      </c>
      <c r="S189" s="231">
        <v>0</v>
      </c>
      <c r="T189" s="232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33" t="s">
        <v>149</v>
      </c>
      <c r="AT189" s="233" t="s">
        <v>145</v>
      </c>
      <c r="AU189" s="233" t="s">
        <v>84</v>
      </c>
      <c r="AY189" s="19" t="s">
        <v>142</v>
      </c>
      <c r="BE189" s="234">
        <f>IF(N189="základní",J189,0)</f>
        <v>0</v>
      </c>
      <c r="BF189" s="234">
        <f>IF(N189="snížená",J189,0)</f>
        <v>0</v>
      </c>
      <c r="BG189" s="234">
        <f>IF(N189="zákl. přenesená",J189,0)</f>
        <v>0</v>
      </c>
      <c r="BH189" s="234">
        <f>IF(N189="sníž. přenesená",J189,0)</f>
        <v>0</v>
      </c>
      <c r="BI189" s="234">
        <f>IF(N189="nulová",J189,0)</f>
        <v>0</v>
      </c>
      <c r="BJ189" s="19" t="s">
        <v>82</v>
      </c>
      <c r="BK189" s="234">
        <f>ROUND(I189*H189,2)</f>
        <v>0</v>
      </c>
      <c r="BL189" s="19" t="s">
        <v>149</v>
      </c>
      <c r="BM189" s="233" t="s">
        <v>289</v>
      </c>
    </row>
    <row r="190" s="2" customFormat="1" ht="16.5" customHeight="1">
      <c r="A190" s="40"/>
      <c r="B190" s="41"/>
      <c r="C190" s="221" t="s">
        <v>290</v>
      </c>
      <c r="D190" s="221" t="s">
        <v>145</v>
      </c>
      <c r="E190" s="222" t="s">
        <v>291</v>
      </c>
      <c r="F190" s="223" t="s">
        <v>292</v>
      </c>
      <c r="G190" s="224" t="s">
        <v>208</v>
      </c>
      <c r="H190" s="225">
        <v>6</v>
      </c>
      <c r="I190" s="226"/>
      <c r="J190" s="227">
        <f>ROUND(I190*H190,2)</f>
        <v>0</v>
      </c>
      <c r="K190" s="228"/>
      <c r="L190" s="46"/>
      <c r="M190" s="229" t="s">
        <v>19</v>
      </c>
      <c r="N190" s="230" t="s">
        <v>45</v>
      </c>
      <c r="O190" s="86"/>
      <c r="P190" s="231">
        <f>O190*H190</f>
        <v>0</v>
      </c>
      <c r="Q190" s="231">
        <v>0</v>
      </c>
      <c r="R190" s="231">
        <f>Q190*H190</f>
        <v>0</v>
      </c>
      <c r="S190" s="231">
        <v>0</v>
      </c>
      <c r="T190" s="232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33" t="s">
        <v>149</v>
      </c>
      <c r="AT190" s="233" t="s">
        <v>145</v>
      </c>
      <c r="AU190" s="233" t="s">
        <v>84</v>
      </c>
      <c r="AY190" s="19" t="s">
        <v>142</v>
      </c>
      <c r="BE190" s="234">
        <f>IF(N190="základní",J190,0)</f>
        <v>0</v>
      </c>
      <c r="BF190" s="234">
        <f>IF(N190="snížená",J190,0)</f>
        <v>0</v>
      </c>
      <c r="BG190" s="234">
        <f>IF(N190="zákl. přenesená",J190,0)</f>
        <v>0</v>
      </c>
      <c r="BH190" s="234">
        <f>IF(N190="sníž. přenesená",J190,0)</f>
        <v>0</v>
      </c>
      <c r="BI190" s="234">
        <f>IF(N190="nulová",J190,0)</f>
        <v>0</v>
      </c>
      <c r="BJ190" s="19" t="s">
        <v>82</v>
      </c>
      <c r="BK190" s="234">
        <f>ROUND(I190*H190,2)</f>
        <v>0</v>
      </c>
      <c r="BL190" s="19" t="s">
        <v>149</v>
      </c>
      <c r="BM190" s="233" t="s">
        <v>293</v>
      </c>
    </row>
    <row r="191" s="13" customFormat="1">
      <c r="A191" s="13"/>
      <c r="B191" s="235"/>
      <c r="C191" s="236"/>
      <c r="D191" s="237" t="s">
        <v>151</v>
      </c>
      <c r="E191" s="238" t="s">
        <v>19</v>
      </c>
      <c r="F191" s="239" t="s">
        <v>294</v>
      </c>
      <c r="G191" s="236"/>
      <c r="H191" s="240">
        <v>6</v>
      </c>
      <c r="I191" s="241"/>
      <c r="J191" s="236"/>
      <c r="K191" s="236"/>
      <c r="L191" s="242"/>
      <c r="M191" s="243"/>
      <c r="N191" s="244"/>
      <c r="O191" s="244"/>
      <c r="P191" s="244"/>
      <c r="Q191" s="244"/>
      <c r="R191" s="244"/>
      <c r="S191" s="244"/>
      <c r="T191" s="245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6" t="s">
        <v>151</v>
      </c>
      <c r="AU191" s="246" t="s">
        <v>84</v>
      </c>
      <c r="AV191" s="13" t="s">
        <v>84</v>
      </c>
      <c r="AW191" s="13" t="s">
        <v>35</v>
      </c>
      <c r="AX191" s="13" t="s">
        <v>74</v>
      </c>
      <c r="AY191" s="246" t="s">
        <v>142</v>
      </c>
    </row>
    <row r="192" s="14" customFormat="1">
      <c r="A192" s="14"/>
      <c r="B192" s="250"/>
      <c r="C192" s="251"/>
      <c r="D192" s="237" t="s">
        <v>151</v>
      </c>
      <c r="E192" s="252" t="s">
        <v>19</v>
      </c>
      <c r="F192" s="253" t="s">
        <v>196</v>
      </c>
      <c r="G192" s="251"/>
      <c r="H192" s="254">
        <v>6</v>
      </c>
      <c r="I192" s="255"/>
      <c r="J192" s="251"/>
      <c r="K192" s="251"/>
      <c r="L192" s="256"/>
      <c r="M192" s="257"/>
      <c r="N192" s="258"/>
      <c r="O192" s="258"/>
      <c r="P192" s="258"/>
      <c r="Q192" s="258"/>
      <c r="R192" s="258"/>
      <c r="S192" s="258"/>
      <c r="T192" s="25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60" t="s">
        <v>151</v>
      </c>
      <c r="AU192" s="260" t="s">
        <v>84</v>
      </c>
      <c r="AV192" s="14" t="s">
        <v>149</v>
      </c>
      <c r="AW192" s="14" t="s">
        <v>35</v>
      </c>
      <c r="AX192" s="14" t="s">
        <v>82</v>
      </c>
      <c r="AY192" s="260" t="s">
        <v>142</v>
      </c>
    </row>
    <row r="193" s="2" customFormat="1" ht="16.5" customHeight="1">
      <c r="A193" s="40"/>
      <c r="B193" s="41"/>
      <c r="C193" s="221" t="s">
        <v>295</v>
      </c>
      <c r="D193" s="221" t="s">
        <v>145</v>
      </c>
      <c r="E193" s="222" t="s">
        <v>296</v>
      </c>
      <c r="F193" s="223" t="s">
        <v>297</v>
      </c>
      <c r="G193" s="224" t="s">
        <v>155</v>
      </c>
      <c r="H193" s="225">
        <v>1</v>
      </c>
      <c r="I193" s="226"/>
      <c r="J193" s="227">
        <f>ROUND(I193*H193,2)</f>
        <v>0</v>
      </c>
      <c r="K193" s="228"/>
      <c r="L193" s="46"/>
      <c r="M193" s="229" t="s">
        <v>19</v>
      </c>
      <c r="N193" s="230" t="s">
        <v>45</v>
      </c>
      <c r="O193" s="86"/>
      <c r="P193" s="231">
        <f>O193*H193</f>
        <v>0</v>
      </c>
      <c r="Q193" s="231">
        <v>0</v>
      </c>
      <c r="R193" s="231">
        <f>Q193*H193</f>
        <v>0</v>
      </c>
      <c r="S193" s="231">
        <v>0</v>
      </c>
      <c r="T193" s="232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33" t="s">
        <v>149</v>
      </c>
      <c r="AT193" s="233" t="s">
        <v>145</v>
      </c>
      <c r="AU193" s="233" t="s">
        <v>84</v>
      </c>
      <c r="AY193" s="19" t="s">
        <v>142</v>
      </c>
      <c r="BE193" s="234">
        <f>IF(N193="základní",J193,0)</f>
        <v>0</v>
      </c>
      <c r="BF193" s="234">
        <f>IF(N193="snížená",J193,0)</f>
        <v>0</v>
      </c>
      <c r="BG193" s="234">
        <f>IF(N193="zákl. přenesená",J193,0)</f>
        <v>0</v>
      </c>
      <c r="BH193" s="234">
        <f>IF(N193="sníž. přenesená",J193,0)</f>
        <v>0</v>
      </c>
      <c r="BI193" s="234">
        <f>IF(N193="nulová",J193,0)</f>
        <v>0</v>
      </c>
      <c r="BJ193" s="19" t="s">
        <v>82</v>
      </c>
      <c r="BK193" s="234">
        <f>ROUND(I193*H193,2)</f>
        <v>0</v>
      </c>
      <c r="BL193" s="19" t="s">
        <v>149</v>
      </c>
      <c r="BM193" s="233" t="s">
        <v>298</v>
      </c>
    </row>
    <row r="194" s="2" customFormat="1" ht="16.5" customHeight="1">
      <c r="A194" s="40"/>
      <c r="B194" s="41"/>
      <c r="C194" s="282" t="s">
        <v>299</v>
      </c>
      <c r="D194" s="282" t="s">
        <v>263</v>
      </c>
      <c r="E194" s="283" t="s">
        <v>300</v>
      </c>
      <c r="F194" s="284" t="s">
        <v>301</v>
      </c>
      <c r="G194" s="285" t="s">
        <v>155</v>
      </c>
      <c r="H194" s="286">
        <v>1</v>
      </c>
      <c r="I194" s="287"/>
      <c r="J194" s="288">
        <f>ROUND(I194*H194,2)</f>
        <v>0</v>
      </c>
      <c r="K194" s="289"/>
      <c r="L194" s="290"/>
      <c r="M194" s="291" t="s">
        <v>19</v>
      </c>
      <c r="N194" s="292" t="s">
        <v>45</v>
      </c>
      <c r="O194" s="86"/>
      <c r="P194" s="231">
        <f>O194*H194</f>
        <v>0</v>
      </c>
      <c r="Q194" s="231">
        <v>0</v>
      </c>
      <c r="R194" s="231">
        <f>Q194*H194</f>
        <v>0</v>
      </c>
      <c r="S194" s="231">
        <v>0</v>
      </c>
      <c r="T194" s="232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33" t="s">
        <v>182</v>
      </c>
      <c r="AT194" s="233" t="s">
        <v>263</v>
      </c>
      <c r="AU194" s="233" t="s">
        <v>84</v>
      </c>
      <c r="AY194" s="19" t="s">
        <v>142</v>
      </c>
      <c r="BE194" s="234">
        <f>IF(N194="základní",J194,0)</f>
        <v>0</v>
      </c>
      <c r="BF194" s="234">
        <f>IF(N194="snížená",J194,0)</f>
        <v>0</v>
      </c>
      <c r="BG194" s="234">
        <f>IF(N194="zákl. přenesená",J194,0)</f>
        <v>0</v>
      </c>
      <c r="BH194" s="234">
        <f>IF(N194="sníž. přenesená",J194,0)</f>
        <v>0</v>
      </c>
      <c r="BI194" s="234">
        <f>IF(N194="nulová",J194,0)</f>
        <v>0</v>
      </c>
      <c r="BJ194" s="19" t="s">
        <v>82</v>
      </c>
      <c r="BK194" s="234">
        <f>ROUND(I194*H194,2)</f>
        <v>0</v>
      </c>
      <c r="BL194" s="19" t="s">
        <v>149</v>
      </c>
      <c r="BM194" s="233" t="s">
        <v>302</v>
      </c>
    </row>
    <row r="195" s="2" customFormat="1" ht="16.5" customHeight="1">
      <c r="A195" s="40"/>
      <c r="B195" s="41"/>
      <c r="C195" s="221" t="s">
        <v>303</v>
      </c>
      <c r="D195" s="221" t="s">
        <v>145</v>
      </c>
      <c r="E195" s="222" t="s">
        <v>304</v>
      </c>
      <c r="F195" s="223" t="s">
        <v>305</v>
      </c>
      <c r="G195" s="224" t="s">
        <v>174</v>
      </c>
      <c r="H195" s="225">
        <v>480.56400000000002</v>
      </c>
      <c r="I195" s="226"/>
      <c r="J195" s="227">
        <f>ROUND(I195*H195,2)</f>
        <v>0</v>
      </c>
      <c r="K195" s="228"/>
      <c r="L195" s="46"/>
      <c r="M195" s="229" t="s">
        <v>19</v>
      </c>
      <c r="N195" s="230" t="s">
        <v>45</v>
      </c>
      <c r="O195" s="86"/>
      <c r="P195" s="231">
        <f>O195*H195</f>
        <v>0</v>
      </c>
      <c r="Q195" s="231">
        <v>0</v>
      </c>
      <c r="R195" s="231">
        <f>Q195*H195</f>
        <v>0</v>
      </c>
      <c r="S195" s="231">
        <v>0</v>
      </c>
      <c r="T195" s="232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33" t="s">
        <v>149</v>
      </c>
      <c r="AT195" s="233" t="s">
        <v>145</v>
      </c>
      <c r="AU195" s="233" t="s">
        <v>84</v>
      </c>
      <c r="AY195" s="19" t="s">
        <v>142</v>
      </c>
      <c r="BE195" s="234">
        <f>IF(N195="základní",J195,0)</f>
        <v>0</v>
      </c>
      <c r="BF195" s="234">
        <f>IF(N195="snížená",J195,0)</f>
        <v>0</v>
      </c>
      <c r="BG195" s="234">
        <f>IF(N195="zákl. přenesená",J195,0)</f>
        <v>0</v>
      </c>
      <c r="BH195" s="234">
        <f>IF(N195="sníž. přenesená",J195,0)</f>
        <v>0</v>
      </c>
      <c r="BI195" s="234">
        <f>IF(N195="nulová",J195,0)</f>
        <v>0</v>
      </c>
      <c r="BJ195" s="19" t="s">
        <v>82</v>
      </c>
      <c r="BK195" s="234">
        <f>ROUND(I195*H195,2)</f>
        <v>0</v>
      </c>
      <c r="BL195" s="19" t="s">
        <v>149</v>
      </c>
      <c r="BM195" s="233" t="s">
        <v>306</v>
      </c>
    </row>
    <row r="196" s="13" customFormat="1">
      <c r="A196" s="13"/>
      <c r="B196" s="235"/>
      <c r="C196" s="236"/>
      <c r="D196" s="237" t="s">
        <v>151</v>
      </c>
      <c r="E196" s="236"/>
      <c r="F196" s="239" t="s">
        <v>307</v>
      </c>
      <c r="G196" s="236"/>
      <c r="H196" s="240">
        <v>480.56400000000002</v>
      </c>
      <c r="I196" s="241"/>
      <c r="J196" s="236"/>
      <c r="K196" s="236"/>
      <c r="L196" s="242"/>
      <c r="M196" s="243"/>
      <c r="N196" s="244"/>
      <c r="O196" s="244"/>
      <c r="P196" s="244"/>
      <c r="Q196" s="244"/>
      <c r="R196" s="244"/>
      <c r="S196" s="244"/>
      <c r="T196" s="245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6" t="s">
        <v>151</v>
      </c>
      <c r="AU196" s="246" t="s">
        <v>84</v>
      </c>
      <c r="AV196" s="13" t="s">
        <v>84</v>
      </c>
      <c r="AW196" s="13" t="s">
        <v>4</v>
      </c>
      <c r="AX196" s="13" t="s">
        <v>82</v>
      </c>
      <c r="AY196" s="246" t="s">
        <v>142</v>
      </c>
    </row>
    <row r="197" s="2" customFormat="1" ht="16.5" customHeight="1">
      <c r="A197" s="40"/>
      <c r="B197" s="41"/>
      <c r="C197" s="221" t="s">
        <v>308</v>
      </c>
      <c r="D197" s="221" t="s">
        <v>145</v>
      </c>
      <c r="E197" s="222" t="s">
        <v>309</v>
      </c>
      <c r="F197" s="223" t="s">
        <v>310</v>
      </c>
      <c r="G197" s="224" t="s">
        <v>174</v>
      </c>
      <c r="H197" s="225">
        <v>43250.760000000002</v>
      </c>
      <c r="I197" s="226"/>
      <c r="J197" s="227">
        <f>ROUND(I197*H197,2)</f>
        <v>0</v>
      </c>
      <c r="K197" s="228"/>
      <c r="L197" s="46"/>
      <c r="M197" s="229" t="s">
        <v>19</v>
      </c>
      <c r="N197" s="230" t="s">
        <v>45</v>
      </c>
      <c r="O197" s="86"/>
      <c r="P197" s="231">
        <f>O197*H197</f>
        <v>0</v>
      </c>
      <c r="Q197" s="231">
        <v>0</v>
      </c>
      <c r="R197" s="231">
        <f>Q197*H197</f>
        <v>0</v>
      </c>
      <c r="S197" s="231">
        <v>0</v>
      </c>
      <c r="T197" s="232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33" t="s">
        <v>149</v>
      </c>
      <c r="AT197" s="233" t="s">
        <v>145</v>
      </c>
      <c r="AU197" s="233" t="s">
        <v>84</v>
      </c>
      <c r="AY197" s="19" t="s">
        <v>142</v>
      </c>
      <c r="BE197" s="234">
        <f>IF(N197="základní",J197,0)</f>
        <v>0</v>
      </c>
      <c r="BF197" s="234">
        <f>IF(N197="snížená",J197,0)</f>
        <v>0</v>
      </c>
      <c r="BG197" s="234">
        <f>IF(N197="zákl. přenesená",J197,0)</f>
        <v>0</v>
      </c>
      <c r="BH197" s="234">
        <f>IF(N197="sníž. přenesená",J197,0)</f>
        <v>0</v>
      </c>
      <c r="BI197" s="234">
        <f>IF(N197="nulová",J197,0)</f>
        <v>0</v>
      </c>
      <c r="BJ197" s="19" t="s">
        <v>82</v>
      </c>
      <c r="BK197" s="234">
        <f>ROUND(I197*H197,2)</f>
        <v>0</v>
      </c>
      <c r="BL197" s="19" t="s">
        <v>149</v>
      </c>
      <c r="BM197" s="233" t="s">
        <v>311</v>
      </c>
    </row>
    <row r="198" s="13" customFormat="1">
      <c r="A198" s="13"/>
      <c r="B198" s="235"/>
      <c r="C198" s="236"/>
      <c r="D198" s="237" t="s">
        <v>151</v>
      </c>
      <c r="E198" s="236"/>
      <c r="F198" s="239" t="s">
        <v>312</v>
      </c>
      <c r="G198" s="236"/>
      <c r="H198" s="240">
        <v>43250.760000000002</v>
      </c>
      <c r="I198" s="241"/>
      <c r="J198" s="236"/>
      <c r="K198" s="236"/>
      <c r="L198" s="242"/>
      <c r="M198" s="243"/>
      <c r="N198" s="244"/>
      <c r="O198" s="244"/>
      <c r="P198" s="244"/>
      <c r="Q198" s="244"/>
      <c r="R198" s="244"/>
      <c r="S198" s="244"/>
      <c r="T198" s="24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6" t="s">
        <v>151</v>
      </c>
      <c r="AU198" s="246" t="s">
        <v>84</v>
      </c>
      <c r="AV198" s="13" t="s">
        <v>84</v>
      </c>
      <c r="AW198" s="13" t="s">
        <v>4</v>
      </c>
      <c r="AX198" s="13" t="s">
        <v>82</v>
      </c>
      <c r="AY198" s="246" t="s">
        <v>142</v>
      </c>
    </row>
    <row r="199" s="2" customFormat="1" ht="16.5" customHeight="1">
      <c r="A199" s="40"/>
      <c r="B199" s="41"/>
      <c r="C199" s="221" t="s">
        <v>313</v>
      </c>
      <c r="D199" s="221" t="s">
        <v>145</v>
      </c>
      <c r="E199" s="222" t="s">
        <v>314</v>
      </c>
      <c r="F199" s="223" t="s">
        <v>315</v>
      </c>
      <c r="G199" s="224" t="s">
        <v>174</v>
      </c>
      <c r="H199" s="225">
        <v>480.56400000000002</v>
      </c>
      <c r="I199" s="226"/>
      <c r="J199" s="227">
        <f>ROUND(I199*H199,2)</f>
        <v>0</v>
      </c>
      <c r="K199" s="228"/>
      <c r="L199" s="46"/>
      <c r="M199" s="229" t="s">
        <v>19</v>
      </c>
      <c r="N199" s="230" t="s">
        <v>45</v>
      </c>
      <c r="O199" s="86"/>
      <c r="P199" s="231">
        <f>O199*H199</f>
        <v>0</v>
      </c>
      <c r="Q199" s="231">
        <v>0</v>
      </c>
      <c r="R199" s="231">
        <f>Q199*H199</f>
        <v>0</v>
      </c>
      <c r="S199" s="231">
        <v>0</v>
      </c>
      <c r="T199" s="232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33" t="s">
        <v>149</v>
      </c>
      <c r="AT199" s="233" t="s">
        <v>145</v>
      </c>
      <c r="AU199" s="233" t="s">
        <v>84</v>
      </c>
      <c r="AY199" s="19" t="s">
        <v>142</v>
      </c>
      <c r="BE199" s="234">
        <f>IF(N199="základní",J199,0)</f>
        <v>0</v>
      </c>
      <c r="BF199" s="234">
        <f>IF(N199="snížená",J199,0)</f>
        <v>0</v>
      </c>
      <c r="BG199" s="234">
        <f>IF(N199="zákl. přenesená",J199,0)</f>
        <v>0</v>
      </c>
      <c r="BH199" s="234">
        <f>IF(N199="sníž. přenesená",J199,0)</f>
        <v>0</v>
      </c>
      <c r="BI199" s="234">
        <f>IF(N199="nulová",J199,0)</f>
        <v>0</v>
      </c>
      <c r="BJ199" s="19" t="s">
        <v>82</v>
      </c>
      <c r="BK199" s="234">
        <f>ROUND(I199*H199,2)</f>
        <v>0</v>
      </c>
      <c r="BL199" s="19" t="s">
        <v>149</v>
      </c>
      <c r="BM199" s="233" t="s">
        <v>316</v>
      </c>
    </row>
    <row r="200" s="2" customFormat="1" ht="16.5" customHeight="1">
      <c r="A200" s="40"/>
      <c r="B200" s="41"/>
      <c r="C200" s="221" t="s">
        <v>317</v>
      </c>
      <c r="D200" s="221" t="s">
        <v>145</v>
      </c>
      <c r="E200" s="222" t="s">
        <v>318</v>
      </c>
      <c r="F200" s="223" t="s">
        <v>319</v>
      </c>
      <c r="G200" s="224" t="s">
        <v>174</v>
      </c>
      <c r="H200" s="225">
        <v>480.56400000000002</v>
      </c>
      <c r="I200" s="226"/>
      <c r="J200" s="227">
        <f>ROUND(I200*H200,2)</f>
        <v>0</v>
      </c>
      <c r="K200" s="228"/>
      <c r="L200" s="46"/>
      <c r="M200" s="229" t="s">
        <v>19</v>
      </c>
      <c r="N200" s="230" t="s">
        <v>45</v>
      </c>
      <c r="O200" s="86"/>
      <c r="P200" s="231">
        <f>O200*H200</f>
        <v>0</v>
      </c>
      <c r="Q200" s="231">
        <v>0</v>
      </c>
      <c r="R200" s="231">
        <f>Q200*H200</f>
        <v>0</v>
      </c>
      <c r="S200" s="231">
        <v>0</v>
      </c>
      <c r="T200" s="232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33" t="s">
        <v>149</v>
      </c>
      <c r="AT200" s="233" t="s">
        <v>145</v>
      </c>
      <c r="AU200" s="233" t="s">
        <v>84</v>
      </c>
      <c r="AY200" s="19" t="s">
        <v>142</v>
      </c>
      <c r="BE200" s="234">
        <f>IF(N200="základní",J200,0)</f>
        <v>0</v>
      </c>
      <c r="BF200" s="234">
        <f>IF(N200="snížená",J200,0)</f>
        <v>0</v>
      </c>
      <c r="BG200" s="234">
        <f>IF(N200="zákl. přenesená",J200,0)</f>
        <v>0</v>
      </c>
      <c r="BH200" s="234">
        <f>IF(N200="sníž. přenesená",J200,0)</f>
        <v>0</v>
      </c>
      <c r="BI200" s="234">
        <f>IF(N200="nulová",J200,0)</f>
        <v>0</v>
      </c>
      <c r="BJ200" s="19" t="s">
        <v>82</v>
      </c>
      <c r="BK200" s="234">
        <f>ROUND(I200*H200,2)</f>
        <v>0</v>
      </c>
      <c r="BL200" s="19" t="s">
        <v>149</v>
      </c>
      <c r="BM200" s="233" t="s">
        <v>320</v>
      </c>
    </row>
    <row r="201" s="2" customFormat="1" ht="16.5" customHeight="1">
      <c r="A201" s="40"/>
      <c r="B201" s="41"/>
      <c r="C201" s="221" t="s">
        <v>321</v>
      </c>
      <c r="D201" s="221" t="s">
        <v>145</v>
      </c>
      <c r="E201" s="222" t="s">
        <v>322</v>
      </c>
      <c r="F201" s="223" t="s">
        <v>323</v>
      </c>
      <c r="G201" s="224" t="s">
        <v>174</v>
      </c>
      <c r="H201" s="225">
        <v>43250.760000000002</v>
      </c>
      <c r="I201" s="226"/>
      <c r="J201" s="227">
        <f>ROUND(I201*H201,2)</f>
        <v>0</v>
      </c>
      <c r="K201" s="228"/>
      <c r="L201" s="46"/>
      <c r="M201" s="229" t="s">
        <v>19</v>
      </c>
      <c r="N201" s="230" t="s">
        <v>45</v>
      </c>
      <c r="O201" s="86"/>
      <c r="P201" s="231">
        <f>O201*H201</f>
        <v>0</v>
      </c>
      <c r="Q201" s="231">
        <v>0</v>
      </c>
      <c r="R201" s="231">
        <f>Q201*H201</f>
        <v>0</v>
      </c>
      <c r="S201" s="231">
        <v>0</v>
      </c>
      <c r="T201" s="232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33" t="s">
        <v>149</v>
      </c>
      <c r="AT201" s="233" t="s">
        <v>145</v>
      </c>
      <c r="AU201" s="233" t="s">
        <v>84</v>
      </c>
      <c r="AY201" s="19" t="s">
        <v>142</v>
      </c>
      <c r="BE201" s="234">
        <f>IF(N201="základní",J201,0)</f>
        <v>0</v>
      </c>
      <c r="BF201" s="234">
        <f>IF(N201="snížená",J201,0)</f>
        <v>0</v>
      </c>
      <c r="BG201" s="234">
        <f>IF(N201="zákl. přenesená",J201,0)</f>
        <v>0</v>
      </c>
      <c r="BH201" s="234">
        <f>IF(N201="sníž. přenesená",J201,0)</f>
        <v>0</v>
      </c>
      <c r="BI201" s="234">
        <f>IF(N201="nulová",J201,0)</f>
        <v>0</v>
      </c>
      <c r="BJ201" s="19" t="s">
        <v>82</v>
      </c>
      <c r="BK201" s="234">
        <f>ROUND(I201*H201,2)</f>
        <v>0</v>
      </c>
      <c r="BL201" s="19" t="s">
        <v>149</v>
      </c>
      <c r="BM201" s="233" t="s">
        <v>324</v>
      </c>
    </row>
    <row r="202" s="13" customFormat="1">
      <c r="A202" s="13"/>
      <c r="B202" s="235"/>
      <c r="C202" s="236"/>
      <c r="D202" s="237" t="s">
        <v>151</v>
      </c>
      <c r="E202" s="236"/>
      <c r="F202" s="239" t="s">
        <v>312</v>
      </c>
      <c r="G202" s="236"/>
      <c r="H202" s="240">
        <v>43250.760000000002</v>
      </c>
      <c r="I202" s="241"/>
      <c r="J202" s="236"/>
      <c r="K202" s="236"/>
      <c r="L202" s="242"/>
      <c r="M202" s="243"/>
      <c r="N202" s="244"/>
      <c r="O202" s="244"/>
      <c r="P202" s="244"/>
      <c r="Q202" s="244"/>
      <c r="R202" s="244"/>
      <c r="S202" s="244"/>
      <c r="T202" s="24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6" t="s">
        <v>151</v>
      </c>
      <c r="AU202" s="246" t="s">
        <v>84</v>
      </c>
      <c r="AV202" s="13" t="s">
        <v>84</v>
      </c>
      <c r="AW202" s="13" t="s">
        <v>4</v>
      </c>
      <c r="AX202" s="13" t="s">
        <v>82</v>
      </c>
      <c r="AY202" s="246" t="s">
        <v>142</v>
      </c>
    </row>
    <row r="203" s="2" customFormat="1" ht="16.5" customHeight="1">
      <c r="A203" s="40"/>
      <c r="B203" s="41"/>
      <c r="C203" s="221" t="s">
        <v>325</v>
      </c>
      <c r="D203" s="221" t="s">
        <v>145</v>
      </c>
      <c r="E203" s="222" t="s">
        <v>326</v>
      </c>
      <c r="F203" s="223" t="s">
        <v>327</v>
      </c>
      <c r="G203" s="224" t="s">
        <v>174</v>
      </c>
      <c r="H203" s="225">
        <v>480.56400000000002</v>
      </c>
      <c r="I203" s="226"/>
      <c r="J203" s="227">
        <f>ROUND(I203*H203,2)</f>
        <v>0</v>
      </c>
      <c r="K203" s="228"/>
      <c r="L203" s="46"/>
      <c r="M203" s="229" t="s">
        <v>19</v>
      </c>
      <c r="N203" s="230" t="s">
        <v>45</v>
      </c>
      <c r="O203" s="86"/>
      <c r="P203" s="231">
        <f>O203*H203</f>
        <v>0</v>
      </c>
      <c r="Q203" s="231">
        <v>0</v>
      </c>
      <c r="R203" s="231">
        <f>Q203*H203</f>
        <v>0</v>
      </c>
      <c r="S203" s="231">
        <v>0</v>
      </c>
      <c r="T203" s="232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33" t="s">
        <v>149</v>
      </c>
      <c r="AT203" s="233" t="s">
        <v>145</v>
      </c>
      <c r="AU203" s="233" t="s">
        <v>84</v>
      </c>
      <c r="AY203" s="19" t="s">
        <v>142</v>
      </c>
      <c r="BE203" s="234">
        <f>IF(N203="základní",J203,0)</f>
        <v>0</v>
      </c>
      <c r="BF203" s="234">
        <f>IF(N203="snížená",J203,0)</f>
        <v>0</v>
      </c>
      <c r="BG203" s="234">
        <f>IF(N203="zákl. přenesená",J203,0)</f>
        <v>0</v>
      </c>
      <c r="BH203" s="234">
        <f>IF(N203="sníž. přenesená",J203,0)</f>
        <v>0</v>
      </c>
      <c r="BI203" s="234">
        <f>IF(N203="nulová",J203,0)</f>
        <v>0</v>
      </c>
      <c r="BJ203" s="19" t="s">
        <v>82</v>
      </c>
      <c r="BK203" s="234">
        <f>ROUND(I203*H203,2)</f>
        <v>0</v>
      </c>
      <c r="BL203" s="19" t="s">
        <v>149</v>
      </c>
      <c r="BM203" s="233" t="s">
        <v>328</v>
      </c>
    </row>
    <row r="204" s="2" customFormat="1" ht="16.5" customHeight="1">
      <c r="A204" s="40"/>
      <c r="B204" s="41"/>
      <c r="C204" s="221" t="s">
        <v>329</v>
      </c>
      <c r="D204" s="221" t="s">
        <v>145</v>
      </c>
      <c r="E204" s="222" t="s">
        <v>330</v>
      </c>
      <c r="F204" s="223" t="s">
        <v>331</v>
      </c>
      <c r="G204" s="224" t="s">
        <v>174</v>
      </c>
      <c r="H204" s="225">
        <v>61.039999999999999</v>
      </c>
      <c r="I204" s="226"/>
      <c r="J204" s="227">
        <f>ROUND(I204*H204,2)</f>
        <v>0</v>
      </c>
      <c r="K204" s="228"/>
      <c r="L204" s="46"/>
      <c r="M204" s="229" t="s">
        <v>19</v>
      </c>
      <c r="N204" s="230" t="s">
        <v>45</v>
      </c>
      <c r="O204" s="86"/>
      <c r="P204" s="231">
        <f>O204*H204</f>
        <v>0</v>
      </c>
      <c r="Q204" s="231">
        <v>0</v>
      </c>
      <c r="R204" s="231">
        <f>Q204*H204</f>
        <v>0</v>
      </c>
      <c r="S204" s="231">
        <v>0</v>
      </c>
      <c r="T204" s="232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33" t="s">
        <v>149</v>
      </c>
      <c r="AT204" s="233" t="s">
        <v>145</v>
      </c>
      <c r="AU204" s="233" t="s">
        <v>84</v>
      </c>
      <c r="AY204" s="19" t="s">
        <v>142</v>
      </c>
      <c r="BE204" s="234">
        <f>IF(N204="základní",J204,0)</f>
        <v>0</v>
      </c>
      <c r="BF204" s="234">
        <f>IF(N204="snížená",J204,0)</f>
        <v>0</v>
      </c>
      <c r="BG204" s="234">
        <f>IF(N204="zákl. přenesená",J204,0)</f>
        <v>0</v>
      </c>
      <c r="BH204" s="234">
        <f>IF(N204="sníž. přenesená",J204,0)</f>
        <v>0</v>
      </c>
      <c r="BI204" s="234">
        <f>IF(N204="nulová",J204,0)</f>
        <v>0</v>
      </c>
      <c r="BJ204" s="19" t="s">
        <v>82</v>
      </c>
      <c r="BK204" s="234">
        <f>ROUND(I204*H204,2)</f>
        <v>0</v>
      </c>
      <c r="BL204" s="19" t="s">
        <v>149</v>
      </c>
      <c r="BM204" s="233" t="s">
        <v>332</v>
      </c>
    </row>
    <row r="205" s="13" customFormat="1">
      <c r="A205" s="13"/>
      <c r="B205" s="235"/>
      <c r="C205" s="236"/>
      <c r="D205" s="237" t="s">
        <v>151</v>
      </c>
      <c r="E205" s="238" t="s">
        <v>19</v>
      </c>
      <c r="F205" s="239" t="s">
        <v>238</v>
      </c>
      <c r="G205" s="236"/>
      <c r="H205" s="240">
        <v>47.600000000000001</v>
      </c>
      <c r="I205" s="241"/>
      <c r="J205" s="236"/>
      <c r="K205" s="236"/>
      <c r="L205" s="242"/>
      <c r="M205" s="243"/>
      <c r="N205" s="244"/>
      <c r="O205" s="244"/>
      <c r="P205" s="244"/>
      <c r="Q205" s="244"/>
      <c r="R205" s="244"/>
      <c r="S205" s="244"/>
      <c r="T205" s="24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6" t="s">
        <v>151</v>
      </c>
      <c r="AU205" s="246" t="s">
        <v>84</v>
      </c>
      <c r="AV205" s="13" t="s">
        <v>84</v>
      </c>
      <c r="AW205" s="13" t="s">
        <v>35</v>
      </c>
      <c r="AX205" s="13" t="s">
        <v>74</v>
      </c>
      <c r="AY205" s="246" t="s">
        <v>142</v>
      </c>
    </row>
    <row r="206" s="13" customFormat="1">
      <c r="A206" s="13"/>
      <c r="B206" s="235"/>
      <c r="C206" s="236"/>
      <c r="D206" s="237" t="s">
        <v>151</v>
      </c>
      <c r="E206" s="238" t="s">
        <v>19</v>
      </c>
      <c r="F206" s="239" t="s">
        <v>239</v>
      </c>
      <c r="G206" s="236"/>
      <c r="H206" s="240">
        <v>13.44</v>
      </c>
      <c r="I206" s="241"/>
      <c r="J206" s="236"/>
      <c r="K206" s="236"/>
      <c r="L206" s="242"/>
      <c r="M206" s="243"/>
      <c r="N206" s="244"/>
      <c r="O206" s="244"/>
      <c r="P206" s="244"/>
      <c r="Q206" s="244"/>
      <c r="R206" s="244"/>
      <c r="S206" s="244"/>
      <c r="T206" s="24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6" t="s">
        <v>151</v>
      </c>
      <c r="AU206" s="246" t="s">
        <v>84</v>
      </c>
      <c r="AV206" s="13" t="s">
        <v>84</v>
      </c>
      <c r="AW206" s="13" t="s">
        <v>35</v>
      </c>
      <c r="AX206" s="13" t="s">
        <v>74</v>
      </c>
      <c r="AY206" s="246" t="s">
        <v>142</v>
      </c>
    </row>
    <row r="207" s="14" customFormat="1">
      <c r="A207" s="14"/>
      <c r="B207" s="250"/>
      <c r="C207" s="251"/>
      <c r="D207" s="237" t="s">
        <v>151</v>
      </c>
      <c r="E207" s="252" t="s">
        <v>19</v>
      </c>
      <c r="F207" s="253" t="s">
        <v>196</v>
      </c>
      <c r="G207" s="251"/>
      <c r="H207" s="254">
        <v>61.039999999999999</v>
      </c>
      <c r="I207" s="255"/>
      <c r="J207" s="251"/>
      <c r="K207" s="251"/>
      <c r="L207" s="256"/>
      <c r="M207" s="257"/>
      <c r="N207" s="258"/>
      <c r="O207" s="258"/>
      <c r="P207" s="258"/>
      <c r="Q207" s="258"/>
      <c r="R207" s="258"/>
      <c r="S207" s="258"/>
      <c r="T207" s="25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0" t="s">
        <v>151</v>
      </c>
      <c r="AU207" s="260" t="s">
        <v>84</v>
      </c>
      <c r="AV207" s="14" t="s">
        <v>149</v>
      </c>
      <c r="AW207" s="14" t="s">
        <v>35</v>
      </c>
      <c r="AX207" s="14" t="s">
        <v>82</v>
      </c>
      <c r="AY207" s="260" t="s">
        <v>142</v>
      </c>
    </row>
    <row r="208" s="2" customFormat="1" ht="21.75" customHeight="1">
      <c r="A208" s="40"/>
      <c r="B208" s="41"/>
      <c r="C208" s="221" t="s">
        <v>333</v>
      </c>
      <c r="D208" s="221" t="s">
        <v>145</v>
      </c>
      <c r="E208" s="222" t="s">
        <v>334</v>
      </c>
      <c r="F208" s="223" t="s">
        <v>335</v>
      </c>
      <c r="G208" s="224" t="s">
        <v>148</v>
      </c>
      <c r="H208" s="225">
        <v>0.17999999999999999</v>
      </c>
      <c r="I208" s="226"/>
      <c r="J208" s="227">
        <f>ROUND(I208*H208,2)</f>
        <v>0</v>
      </c>
      <c r="K208" s="228"/>
      <c r="L208" s="46"/>
      <c r="M208" s="229" t="s">
        <v>19</v>
      </c>
      <c r="N208" s="230" t="s">
        <v>45</v>
      </c>
      <c r="O208" s="86"/>
      <c r="P208" s="231">
        <f>O208*H208</f>
        <v>0</v>
      </c>
      <c r="Q208" s="231">
        <v>0</v>
      </c>
      <c r="R208" s="231">
        <f>Q208*H208</f>
        <v>0</v>
      </c>
      <c r="S208" s="231">
        <v>1.8</v>
      </c>
      <c r="T208" s="232">
        <f>S208*H208</f>
        <v>0.32400000000000001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33" t="s">
        <v>149</v>
      </c>
      <c r="AT208" s="233" t="s">
        <v>145</v>
      </c>
      <c r="AU208" s="233" t="s">
        <v>84</v>
      </c>
      <c r="AY208" s="19" t="s">
        <v>142</v>
      </c>
      <c r="BE208" s="234">
        <f>IF(N208="základní",J208,0)</f>
        <v>0</v>
      </c>
      <c r="BF208" s="234">
        <f>IF(N208="snížená",J208,0)</f>
        <v>0</v>
      </c>
      <c r="BG208" s="234">
        <f>IF(N208="zákl. přenesená",J208,0)</f>
        <v>0</v>
      </c>
      <c r="BH208" s="234">
        <f>IF(N208="sníž. přenesená",J208,0)</f>
        <v>0</v>
      </c>
      <c r="BI208" s="234">
        <f>IF(N208="nulová",J208,0)</f>
        <v>0</v>
      </c>
      <c r="BJ208" s="19" t="s">
        <v>82</v>
      </c>
      <c r="BK208" s="234">
        <f>ROUND(I208*H208,2)</f>
        <v>0</v>
      </c>
      <c r="BL208" s="19" t="s">
        <v>149</v>
      </c>
      <c r="BM208" s="233" t="s">
        <v>336</v>
      </c>
    </row>
    <row r="209" s="13" customFormat="1">
      <c r="A209" s="13"/>
      <c r="B209" s="235"/>
      <c r="C209" s="236"/>
      <c r="D209" s="237" t="s">
        <v>151</v>
      </c>
      <c r="E209" s="238" t="s">
        <v>19</v>
      </c>
      <c r="F209" s="239" t="s">
        <v>337</v>
      </c>
      <c r="G209" s="236"/>
      <c r="H209" s="240">
        <v>0.17999999999999999</v>
      </c>
      <c r="I209" s="241"/>
      <c r="J209" s="236"/>
      <c r="K209" s="236"/>
      <c r="L209" s="242"/>
      <c r="M209" s="243"/>
      <c r="N209" s="244"/>
      <c r="O209" s="244"/>
      <c r="P209" s="244"/>
      <c r="Q209" s="244"/>
      <c r="R209" s="244"/>
      <c r="S209" s="244"/>
      <c r="T209" s="245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6" t="s">
        <v>151</v>
      </c>
      <c r="AU209" s="246" t="s">
        <v>84</v>
      </c>
      <c r="AV209" s="13" t="s">
        <v>84</v>
      </c>
      <c r="AW209" s="13" t="s">
        <v>35</v>
      </c>
      <c r="AX209" s="13" t="s">
        <v>82</v>
      </c>
      <c r="AY209" s="246" t="s">
        <v>142</v>
      </c>
    </row>
    <row r="210" s="2" customFormat="1" ht="16.5" customHeight="1">
      <c r="A210" s="40"/>
      <c r="B210" s="41"/>
      <c r="C210" s="221" t="s">
        <v>338</v>
      </c>
      <c r="D210" s="221" t="s">
        <v>145</v>
      </c>
      <c r="E210" s="222" t="s">
        <v>339</v>
      </c>
      <c r="F210" s="223" t="s">
        <v>340</v>
      </c>
      <c r="G210" s="224" t="s">
        <v>174</v>
      </c>
      <c r="H210" s="225">
        <v>47.600000000000001</v>
      </c>
      <c r="I210" s="226"/>
      <c r="J210" s="227">
        <f>ROUND(I210*H210,2)</f>
        <v>0</v>
      </c>
      <c r="K210" s="228"/>
      <c r="L210" s="46"/>
      <c r="M210" s="229" t="s">
        <v>19</v>
      </c>
      <c r="N210" s="230" t="s">
        <v>45</v>
      </c>
      <c r="O210" s="86"/>
      <c r="P210" s="231">
        <f>O210*H210</f>
        <v>0</v>
      </c>
      <c r="Q210" s="231">
        <v>0</v>
      </c>
      <c r="R210" s="231">
        <f>Q210*H210</f>
        <v>0</v>
      </c>
      <c r="S210" s="231">
        <v>0</v>
      </c>
      <c r="T210" s="232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33" t="s">
        <v>149</v>
      </c>
      <c r="AT210" s="233" t="s">
        <v>145</v>
      </c>
      <c r="AU210" s="233" t="s">
        <v>84</v>
      </c>
      <c r="AY210" s="19" t="s">
        <v>142</v>
      </c>
      <c r="BE210" s="234">
        <f>IF(N210="základní",J210,0)</f>
        <v>0</v>
      </c>
      <c r="BF210" s="234">
        <f>IF(N210="snížená",J210,0)</f>
        <v>0</v>
      </c>
      <c r="BG210" s="234">
        <f>IF(N210="zákl. přenesená",J210,0)</f>
        <v>0</v>
      </c>
      <c r="BH210" s="234">
        <f>IF(N210="sníž. přenesená",J210,0)</f>
        <v>0</v>
      </c>
      <c r="BI210" s="234">
        <f>IF(N210="nulová",J210,0)</f>
        <v>0</v>
      </c>
      <c r="BJ210" s="19" t="s">
        <v>82</v>
      </c>
      <c r="BK210" s="234">
        <f>ROUND(I210*H210,2)</f>
        <v>0</v>
      </c>
      <c r="BL210" s="19" t="s">
        <v>149</v>
      </c>
      <c r="BM210" s="233" t="s">
        <v>341</v>
      </c>
    </row>
    <row r="211" s="15" customFormat="1">
      <c r="A211" s="15"/>
      <c r="B211" s="261"/>
      <c r="C211" s="262"/>
      <c r="D211" s="237" t="s">
        <v>151</v>
      </c>
      <c r="E211" s="263" t="s">
        <v>19</v>
      </c>
      <c r="F211" s="264" t="s">
        <v>216</v>
      </c>
      <c r="G211" s="262"/>
      <c r="H211" s="263" t="s">
        <v>19</v>
      </c>
      <c r="I211" s="265"/>
      <c r="J211" s="262"/>
      <c r="K211" s="262"/>
      <c r="L211" s="266"/>
      <c r="M211" s="267"/>
      <c r="N211" s="268"/>
      <c r="O211" s="268"/>
      <c r="P211" s="268"/>
      <c r="Q211" s="268"/>
      <c r="R211" s="268"/>
      <c r="S211" s="268"/>
      <c r="T211" s="269"/>
      <c r="U211" s="15"/>
      <c r="V211" s="15"/>
      <c r="W211" s="15"/>
      <c r="X211" s="15"/>
      <c r="Y211" s="15"/>
      <c r="Z211" s="15"/>
      <c r="AA211" s="15"/>
      <c r="AB211" s="15"/>
      <c r="AC211" s="15"/>
      <c r="AD211" s="15"/>
      <c r="AE211" s="15"/>
      <c r="AT211" s="270" t="s">
        <v>151</v>
      </c>
      <c r="AU211" s="270" t="s">
        <v>84</v>
      </c>
      <c r="AV211" s="15" t="s">
        <v>82</v>
      </c>
      <c r="AW211" s="15" t="s">
        <v>35</v>
      </c>
      <c r="AX211" s="15" t="s">
        <v>74</v>
      </c>
      <c r="AY211" s="270" t="s">
        <v>142</v>
      </c>
    </row>
    <row r="212" s="13" customFormat="1">
      <c r="A212" s="13"/>
      <c r="B212" s="235"/>
      <c r="C212" s="236"/>
      <c r="D212" s="237" t="s">
        <v>151</v>
      </c>
      <c r="E212" s="238" t="s">
        <v>19</v>
      </c>
      <c r="F212" s="239" t="s">
        <v>342</v>
      </c>
      <c r="G212" s="236"/>
      <c r="H212" s="240">
        <v>1.95</v>
      </c>
      <c r="I212" s="241"/>
      <c r="J212" s="236"/>
      <c r="K212" s="236"/>
      <c r="L212" s="242"/>
      <c r="M212" s="243"/>
      <c r="N212" s="244"/>
      <c r="O212" s="244"/>
      <c r="P212" s="244"/>
      <c r="Q212" s="244"/>
      <c r="R212" s="244"/>
      <c r="S212" s="244"/>
      <c r="T212" s="24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6" t="s">
        <v>151</v>
      </c>
      <c r="AU212" s="246" t="s">
        <v>84</v>
      </c>
      <c r="AV212" s="13" t="s">
        <v>84</v>
      </c>
      <c r="AW212" s="13" t="s">
        <v>35</v>
      </c>
      <c r="AX212" s="13" t="s">
        <v>74</v>
      </c>
      <c r="AY212" s="246" t="s">
        <v>142</v>
      </c>
    </row>
    <row r="213" s="13" customFormat="1">
      <c r="A213" s="13"/>
      <c r="B213" s="235"/>
      <c r="C213" s="236"/>
      <c r="D213" s="237" t="s">
        <v>151</v>
      </c>
      <c r="E213" s="238" t="s">
        <v>19</v>
      </c>
      <c r="F213" s="239" t="s">
        <v>343</v>
      </c>
      <c r="G213" s="236"/>
      <c r="H213" s="240">
        <v>5.3200000000000003</v>
      </c>
      <c r="I213" s="241"/>
      <c r="J213" s="236"/>
      <c r="K213" s="236"/>
      <c r="L213" s="242"/>
      <c r="M213" s="243"/>
      <c r="N213" s="244"/>
      <c r="O213" s="244"/>
      <c r="P213" s="244"/>
      <c r="Q213" s="244"/>
      <c r="R213" s="244"/>
      <c r="S213" s="244"/>
      <c r="T213" s="245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6" t="s">
        <v>151</v>
      </c>
      <c r="AU213" s="246" t="s">
        <v>84</v>
      </c>
      <c r="AV213" s="13" t="s">
        <v>84</v>
      </c>
      <c r="AW213" s="13" t="s">
        <v>35</v>
      </c>
      <c r="AX213" s="13" t="s">
        <v>74</v>
      </c>
      <c r="AY213" s="246" t="s">
        <v>142</v>
      </c>
    </row>
    <row r="214" s="13" customFormat="1">
      <c r="A214" s="13"/>
      <c r="B214" s="235"/>
      <c r="C214" s="236"/>
      <c r="D214" s="237" t="s">
        <v>151</v>
      </c>
      <c r="E214" s="238" t="s">
        <v>19</v>
      </c>
      <c r="F214" s="239" t="s">
        <v>344</v>
      </c>
      <c r="G214" s="236"/>
      <c r="H214" s="240">
        <v>3.7999999999999998</v>
      </c>
      <c r="I214" s="241"/>
      <c r="J214" s="236"/>
      <c r="K214" s="236"/>
      <c r="L214" s="242"/>
      <c r="M214" s="243"/>
      <c r="N214" s="244"/>
      <c r="O214" s="244"/>
      <c r="P214" s="244"/>
      <c r="Q214" s="244"/>
      <c r="R214" s="244"/>
      <c r="S214" s="244"/>
      <c r="T214" s="24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6" t="s">
        <v>151</v>
      </c>
      <c r="AU214" s="246" t="s">
        <v>84</v>
      </c>
      <c r="AV214" s="13" t="s">
        <v>84</v>
      </c>
      <c r="AW214" s="13" t="s">
        <v>35</v>
      </c>
      <c r="AX214" s="13" t="s">
        <v>74</v>
      </c>
      <c r="AY214" s="246" t="s">
        <v>142</v>
      </c>
    </row>
    <row r="215" s="15" customFormat="1">
      <c r="A215" s="15"/>
      <c r="B215" s="261"/>
      <c r="C215" s="262"/>
      <c r="D215" s="237" t="s">
        <v>151</v>
      </c>
      <c r="E215" s="263" t="s">
        <v>19</v>
      </c>
      <c r="F215" s="264" t="s">
        <v>220</v>
      </c>
      <c r="G215" s="262"/>
      <c r="H215" s="263" t="s">
        <v>19</v>
      </c>
      <c r="I215" s="265"/>
      <c r="J215" s="262"/>
      <c r="K215" s="262"/>
      <c r="L215" s="266"/>
      <c r="M215" s="267"/>
      <c r="N215" s="268"/>
      <c r="O215" s="268"/>
      <c r="P215" s="268"/>
      <c r="Q215" s="268"/>
      <c r="R215" s="268"/>
      <c r="S215" s="268"/>
      <c r="T215" s="269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70" t="s">
        <v>151</v>
      </c>
      <c r="AU215" s="270" t="s">
        <v>84</v>
      </c>
      <c r="AV215" s="15" t="s">
        <v>82</v>
      </c>
      <c r="AW215" s="15" t="s">
        <v>35</v>
      </c>
      <c r="AX215" s="15" t="s">
        <v>74</v>
      </c>
      <c r="AY215" s="270" t="s">
        <v>142</v>
      </c>
    </row>
    <row r="216" s="13" customFormat="1">
      <c r="A216" s="13"/>
      <c r="B216" s="235"/>
      <c r="C216" s="236"/>
      <c r="D216" s="237" t="s">
        <v>151</v>
      </c>
      <c r="E216" s="238" t="s">
        <v>19</v>
      </c>
      <c r="F216" s="239" t="s">
        <v>342</v>
      </c>
      <c r="G216" s="236"/>
      <c r="H216" s="240">
        <v>1.95</v>
      </c>
      <c r="I216" s="241"/>
      <c r="J216" s="236"/>
      <c r="K216" s="236"/>
      <c r="L216" s="242"/>
      <c r="M216" s="243"/>
      <c r="N216" s="244"/>
      <c r="O216" s="244"/>
      <c r="P216" s="244"/>
      <c r="Q216" s="244"/>
      <c r="R216" s="244"/>
      <c r="S216" s="244"/>
      <c r="T216" s="24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6" t="s">
        <v>151</v>
      </c>
      <c r="AU216" s="246" t="s">
        <v>84</v>
      </c>
      <c r="AV216" s="13" t="s">
        <v>84</v>
      </c>
      <c r="AW216" s="13" t="s">
        <v>35</v>
      </c>
      <c r="AX216" s="13" t="s">
        <v>74</v>
      </c>
      <c r="AY216" s="246" t="s">
        <v>142</v>
      </c>
    </row>
    <row r="217" s="13" customFormat="1">
      <c r="A217" s="13"/>
      <c r="B217" s="235"/>
      <c r="C217" s="236"/>
      <c r="D217" s="237" t="s">
        <v>151</v>
      </c>
      <c r="E217" s="238" t="s">
        <v>19</v>
      </c>
      <c r="F217" s="239" t="s">
        <v>343</v>
      </c>
      <c r="G217" s="236"/>
      <c r="H217" s="240">
        <v>5.3200000000000003</v>
      </c>
      <c r="I217" s="241"/>
      <c r="J217" s="236"/>
      <c r="K217" s="236"/>
      <c r="L217" s="242"/>
      <c r="M217" s="243"/>
      <c r="N217" s="244"/>
      <c r="O217" s="244"/>
      <c r="P217" s="244"/>
      <c r="Q217" s="244"/>
      <c r="R217" s="244"/>
      <c r="S217" s="244"/>
      <c r="T217" s="245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6" t="s">
        <v>151</v>
      </c>
      <c r="AU217" s="246" t="s">
        <v>84</v>
      </c>
      <c r="AV217" s="13" t="s">
        <v>84</v>
      </c>
      <c r="AW217" s="13" t="s">
        <v>35</v>
      </c>
      <c r="AX217" s="13" t="s">
        <v>74</v>
      </c>
      <c r="AY217" s="246" t="s">
        <v>142</v>
      </c>
    </row>
    <row r="218" s="13" customFormat="1">
      <c r="A218" s="13"/>
      <c r="B218" s="235"/>
      <c r="C218" s="236"/>
      <c r="D218" s="237" t="s">
        <v>151</v>
      </c>
      <c r="E218" s="238" t="s">
        <v>19</v>
      </c>
      <c r="F218" s="239" t="s">
        <v>345</v>
      </c>
      <c r="G218" s="236"/>
      <c r="H218" s="240">
        <v>4.6200000000000001</v>
      </c>
      <c r="I218" s="241"/>
      <c r="J218" s="236"/>
      <c r="K218" s="236"/>
      <c r="L218" s="242"/>
      <c r="M218" s="243"/>
      <c r="N218" s="244"/>
      <c r="O218" s="244"/>
      <c r="P218" s="244"/>
      <c r="Q218" s="244"/>
      <c r="R218" s="244"/>
      <c r="S218" s="244"/>
      <c r="T218" s="24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6" t="s">
        <v>151</v>
      </c>
      <c r="AU218" s="246" t="s">
        <v>84</v>
      </c>
      <c r="AV218" s="13" t="s">
        <v>84</v>
      </c>
      <c r="AW218" s="13" t="s">
        <v>35</v>
      </c>
      <c r="AX218" s="13" t="s">
        <v>74</v>
      </c>
      <c r="AY218" s="246" t="s">
        <v>142</v>
      </c>
    </row>
    <row r="219" s="13" customFormat="1">
      <c r="A219" s="13"/>
      <c r="B219" s="235"/>
      <c r="C219" s="236"/>
      <c r="D219" s="237" t="s">
        <v>151</v>
      </c>
      <c r="E219" s="238" t="s">
        <v>19</v>
      </c>
      <c r="F219" s="239" t="s">
        <v>344</v>
      </c>
      <c r="G219" s="236"/>
      <c r="H219" s="240">
        <v>3.7999999999999998</v>
      </c>
      <c r="I219" s="241"/>
      <c r="J219" s="236"/>
      <c r="K219" s="236"/>
      <c r="L219" s="242"/>
      <c r="M219" s="243"/>
      <c r="N219" s="244"/>
      <c r="O219" s="244"/>
      <c r="P219" s="244"/>
      <c r="Q219" s="244"/>
      <c r="R219" s="244"/>
      <c r="S219" s="244"/>
      <c r="T219" s="24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6" t="s">
        <v>151</v>
      </c>
      <c r="AU219" s="246" t="s">
        <v>84</v>
      </c>
      <c r="AV219" s="13" t="s">
        <v>84</v>
      </c>
      <c r="AW219" s="13" t="s">
        <v>35</v>
      </c>
      <c r="AX219" s="13" t="s">
        <v>74</v>
      </c>
      <c r="AY219" s="246" t="s">
        <v>142</v>
      </c>
    </row>
    <row r="220" s="15" customFormat="1">
      <c r="A220" s="15"/>
      <c r="B220" s="261"/>
      <c r="C220" s="262"/>
      <c r="D220" s="237" t="s">
        <v>151</v>
      </c>
      <c r="E220" s="263" t="s">
        <v>19</v>
      </c>
      <c r="F220" s="264" t="s">
        <v>221</v>
      </c>
      <c r="G220" s="262"/>
      <c r="H220" s="263" t="s">
        <v>19</v>
      </c>
      <c r="I220" s="265"/>
      <c r="J220" s="262"/>
      <c r="K220" s="262"/>
      <c r="L220" s="266"/>
      <c r="M220" s="267"/>
      <c r="N220" s="268"/>
      <c r="O220" s="268"/>
      <c r="P220" s="268"/>
      <c r="Q220" s="268"/>
      <c r="R220" s="268"/>
      <c r="S220" s="268"/>
      <c r="T220" s="269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70" t="s">
        <v>151</v>
      </c>
      <c r="AU220" s="270" t="s">
        <v>84</v>
      </c>
      <c r="AV220" s="15" t="s">
        <v>82</v>
      </c>
      <c r="AW220" s="15" t="s">
        <v>35</v>
      </c>
      <c r="AX220" s="15" t="s">
        <v>74</v>
      </c>
      <c r="AY220" s="270" t="s">
        <v>142</v>
      </c>
    </row>
    <row r="221" s="13" customFormat="1">
      <c r="A221" s="13"/>
      <c r="B221" s="235"/>
      <c r="C221" s="236"/>
      <c r="D221" s="237" t="s">
        <v>151</v>
      </c>
      <c r="E221" s="238" t="s">
        <v>19</v>
      </c>
      <c r="F221" s="239" t="s">
        <v>345</v>
      </c>
      <c r="G221" s="236"/>
      <c r="H221" s="240">
        <v>4.6200000000000001</v>
      </c>
      <c r="I221" s="241"/>
      <c r="J221" s="236"/>
      <c r="K221" s="236"/>
      <c r="L221" s="242"/>
      <c r="M221" s="243"/>
      <c r="N221" s="244"/>
      <c r="O221" s="244"/>
      <c r="P221" s="244"/>
      <c r="Q221" s="244"/>
      <c r="R221" s="244"/>
      <c r="S221" s="244"/>
      <c r="T221" s="245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6" t="s">
        <v>151</v>
      </c>
      <c r="AU221" s="246" t="s">
        <v>84</v>
      </c>
      <c r="AV221" s="13" t="s">
        <v>84</v>
      </c>
      <c r="AW221" s="13" t="s">
        <v>35</v>
      </c>
      <c r="AX221" s="13" t="s">
        <v>74</v>
      </c>
      <c r="AY221" s="246" t="s">
        <v>142</v>
      </c>
    </row>
    <row r="222" s="13" customFormat="1">
      <c r="A222" s="13"/>
      <c r="B222" s="235"/>
      <c r="C222" s="236"/>
      <c r="D222" s="237" t="s">
        <v>151</v>
      </c>
      <c r="E222" s="238" t="s">
        <v>19</v>
      </c>
      <c r="F222" s="239" t="s">
        <v>346</v>
      </c>
      <c r="G222" s="236"/>
      <c r="H222" s="240">
        <v>4.1799999999999997</v>
      </c>
      <c r="I222" s="241"/>
      <c r="J222" s="236"/>
      <c r="K222" s="236"/>
      <c r="L222" s="242"/>
      <c r="M222" s="243"/>
      <c r="N222" s="244"/>
      <c r="O222" s="244"/>
      <c r="P222" s="244"/>
      <c r="Q222" s="244"/>
      <c r="R222" s="244"/>
      <c r="S222" s="244"/>
      <c r="T222" s="245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6" t="s">
        <v>151</v>
      </c>
      <c r="AU222" s="246" t="s">
        <v>84</v>
      </c>
      <c r="AV222" s="13" t="s">
        <v>84</v>
      </c>
      <c r="AW222" s="13" t="s">
        <v>35</v>
      </c>
      <c r="AX222" s="13" t="s">
        <v>74</v>
      </c>
      <c r="AY222" s="246" t="s">
        <v>142</v>
      </c>
    </row>
    <row r="223" s="13" customFormat="1">
      <c r="A223" s="13"/>
      <c r="B223" s="235"/>
      <c r="C223" s="236"/>
      <c r="D223" s="237" t="s">
        <v>151</v>
      </c>
      <c r="E223" s="238" t="s">
        <v>19</v>
      </c>
      <c r="F223" s="239" t="s">
        <v>347</v>
      </c>
      <c r="G223" s="236"/>
      <c r="H223" s="240">
        <v>2.1000000000000001</v>
      </c>
      <c r="I223" s="241"/>
      <c r="J223" s="236"/>
      <c r="K223" s="236"/>
      <c r="L223" s="242"/>
      <c r="M223" s="243"/>
      <c r="N223" s="244"/>
      <c r="O223" s="244"/>
      <c r="P223" s="244"/>
      <c r="Q223" s="244"/>
      <c r="R223" s="244"/>
      <c r="S223" s="244"/>
      <c r="T223" s="24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6" t="s">
        <v>151</v>
      </c>
      <c r="AU223" s="246" t="s">
        <v>84</v>
      </c>
      <c r="AV223" s="13" t="s">
        <v>84</v>
      </c>
      <c r="AW223" s="13" t="s">
        <v>35</v>
      </c>
      <c r="AX223" s="13" t="s">
        <v>74</v>
      </c>
      <c r="AY223" s="246" t="s">
        <v>142</v>
      </c>
    </row>
    <row r="224" s="15" customFormat="1">
      <c r="A224" s="15"/>
      <c r="B224" s="261"/>
      <c r="C224" s="262"/>
      <c r="D224" s="237" t="s">
        <v>151</v>
      </c>
      <c r="E224" s="263" t="s">
        <v>19</v>
      </c>
      <c r="F224" s="264" t="s">
        <v>224</v>
      </c>
      <c r="G224" s="262"/>
      <c r="H224" s="263" t="s">
        <v>19</v>
      </c>
      <c r="I224" s="265"/>
      <c r="J224" s="262"/>
      <c r="K224" s="262"/>
      <c r="L224" s="266"/>
      <c r="M224" s="267"/>
      <c r="N224" s="268"/>
      <c r="O224" s="268"/>
      <c r="P224" s="268"/>
      <c r="Q224" s="268"/>
      <c r="R224" s="268"/>
      <c r="S224" s="268"/>
      <c r="T224" s="269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70" t="s">
        <v>151</v>
      </c>
      <c r="AU224" s="270" t="s">
        <v>84</v>
      </c>
      <c r="AV224" s="15" t="s">
        <v>82</v>
      </c>
      <c r="AW224" s="15" t="s">
        <v>35</v>
      </c>
      <c r="AX224" s="15" t="s">
        <v>74</v>
      </c>
      <c r="AY224" s="270" t="s">
        <v>142</v>
      </c>
    </row>
    <row r="225" s="13" customFormat="1">
      <c r="A225" s="13"/>
      <c r="B225" s="235"/>
      <c r="C225" s="236"/>
      <c r="D225" s="237" t="s">
        <v>151</v>
      </c>
      <c r="E225" s="238" t="s">
        <v>19</v>
      </c>
      <c r="F225" s="239" t="s">
        <v>345</v>
      </c>
      <c r="G225" s="236"/>
      <c r="H225" s="240">
        <v>4.6200000000000001</v>
      </c>
      <c r="I225" s="241"/>
      <c r="J225" s="236"/>
      <c r="K225" s="236"/>
      <c r="L225" s="242"/>
      <c r="M225" s="243"/>
      <c r="N225" s="244"/>
      <c r="O225" s="244"/>
      <c r="P225" s="244"/>
      <c r="Q225" s="244"/>
      <c r="R225" s="244"/>
      <c r="S225" s="244"/>
      <c r="T225" s="245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6" t="s">
        <v>151</v>
      </c>
      <c r="AU225" s="246" t="s">
        <v>84</v>
      </c>
      <c r="AV225" s="13" t="s">
        <v>84</v>
      </c>
      <c r="AW225" s="13" t="s">
        <v>35</v>
      </c>
      <c r="AX225" s="13" t="s">
        <v>74</v>
      </c>
      <c r="AY225" s="246" t="s">
        <v>142</v>
      </c>
    </row>
    <row r="226" s="13" customFormat="1">
      <c r="A226" s="13"/>
      <c r="B226" s="235"/>
      <c r="C226" s="236"/>
      <c r="D226" s="237" t="s">
        <v>151</v>
      </c>
      <c r="E226" s="238" t="s">
        <v>19</v>
      </c>
      <c r="F226" s="239" t="s">
        <v>343</v>
      </c>
      <c r="G226" s="236"/>
      <c r="H226" s="240">
        <v>5.3200000000000003</v>
      </c>
      <c r="I226" s="241"/>
      <c r="J226" s="236"/>
      <c r="K226" s="236"/>
      <c r="L226" s="242"/>
      <c r="M226" s="243"/>
      <c r="N226" s="244"/>
      <c r="O226" s="244"/>
      <c r="P226" s="244"/>
      <c r="Q226" s="244"/>
      <c r="R226" s="244"/>
      <c r="S226" s="244"/>
      <c r="T226" s="245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6" t="s">
        <v>151</v>
      </c>
      <c r="AU226" s="246" t="s">
        <v>84</v>
      </c>
      <c r="AV226" s="13" t="s">
        <v>84</v>
      </c>
      <c r="AW226" s="13" t="s">
        <v>35</v>
      </c>
      <c r="AX226" s="13" t="s">
        <v>74</v>
      </c>
      <c r="AY226" s="246" t="s">
        <v>142</v>
      </c>
    </row>
    <row r="227" s="14" customFormat="1">
      <c r="A227" s="14"/>
      <c r="B227" s="250"/>
      <c r="C227" s="251"/>
      <c r="D227" s="237" t="s">
        <v>151</v>
      </c>
      <c r="E227" s="252" t="s">
        <v>19</v>
      </c>
      <c r="F227" s="253" t="s">
        <v>196</v>
      </c>
      <c r="G227" s="251"/>
      <c r="H227" s="254">
        <v>47.600000000000001</v>
      </c>
      <c r="I227" s="255"/>
      <c r="J227" s="251"/>
      <c r="K227" s="251"/>
      <c r="L227" s="256"/>
      <c r="M227" s="257"/>
      <c r="N227" s="258"/>
      <c r="O227" s="258"/>
      <c r="P227" s="258"/>
      <c r="Q227" s="258"/>
      <c r="R227" s="258"/>
      <c r="S227" s="258"/>
      <c r="T227" s="259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60" t="s">
        <v>151</v>
      </c>
      <c r="AU227" s="260" t="s">
        <v>84</v>
      </c>
      <c r="AV227" s="14" t="s">
        <v>149</v>
      </c>
      <c r="AW227" s="14" t="s">
        <v>35</v>
      </c>
      <c r="AX227" s="14" t="s">
        <v>82</v>
      </c>
      <c r="AY227" s="260" t="s">
        <v>142</v>
      </c>
    </row>
    <row r="228" s="2" customFormat="1" ht="21.75" customHeight="1">
      <c r="A228" s="40"/>
      <c r="B228" s="41"/>
      <c r="C228" s="221" t="s">
        <v>348</v>
      </c>
      <c r="D228" s="221" t="s">
        <v>145</v>
      </c>
      <c r="E228" s="222" t="s">
        <v>349</v>
      </c>
      <c r="F228" s="223" t="s">
        <v>350</v>
      </c>
      <c r="G228" s="224" t="s">
        <v>174</v>
      </c>
      <c r="H228" s="225">
        <v>6.7199999999999998</v>
      </c>
      <c r="I228" s="226"/>
      <c r="J228" s="227">
        <f>ROUND(I228*H228,2)</f>
        <v>0</v>
      </c>
      <c r="K228" s="228"/>
      <c r="L228" s="46"/>
      <c r="M228" s="229" t="s">
        <v>19</v>
      </c>
      <c r="N228" s="230" t="s">
        <v>45</v>
      </c>
      <c r="O228" s="86"/>
      <c r="P228" s="231">
        <f>O228*H228</f>
        <v>0</v>
      </c>
      <c r="Q228" s="231">
        <v>0</v>
      </c>
      <c r="R228" s="231">
        <f>Q228*H228</f>
        <v>0</v>
      </c>
      <c r="S228" s="231">
        <v>0.067000000000000004</v>
      </c>
      <c r="T228" s="232">
        <f>S228*H228</f>
        <v>0.45024000000000003</v>
      </c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R228" s="233" t="s">
        <v>149</v>
      </c>
      <c r="AT228" s="233" t="s">
        <v>145</v>
      </c>
      <c r="AU228" s="233" t="s">
        <v>84</v>
      </c>
      <c r="AY228" s="19" t="s">
        <v>142</v>
      </c>
      <c r="BE228" s="234">
        <f>IF(N228="základní",J228,0)</f>
        <v>0</v>
      </c>
      <c r="BF228" s="234">
        <f>IF(N228="snížená",J228,0)</f>
        <v>0</v>
      </c>
      <c r="BG228" s="234">
        <f>IF(N228="zákl. přenesená",J228,0)</f>
        <v>0</v>
      </c>
      <c r="BH228" s="234">
        <f>IF(N228="sníž. přenesená",J228,0)</f>
        <v>0</v>
      </c>
      <c r="BI228" s="234">
        <f>IF(N228="nulová",J228,0)</f>
        <v>0</v>
      </c>
      <c r="BJ228" s="19" t="s">
        <v>82</v>
      </c>
      <c r="BK228" s="234">
        <f>ROUND(I228*H228,2)</f>
        <v>0</v>
      </c>
      <c r="BL228" s="19" t="s">
        <v>149</v>
      </c>
      <c r="BM228" s="233" t="s">
        <v>351</v>
      </c>
    </row>
    <row r="229" s="13" customFormat="1">
      <c r="A229" s="13"/>
      <c r="B229" s="235"/>
      <c r="C229" s="236"/>
      <c r="D229" s="237" t="s">
        <v>151</v>
      </c>
      <c r="E229" s="238" t="s">
        <v>19</v>
      </c>
      <c r="F229" s="239" t="s">
        <v>352</v>
      </c>
      <c r="G229" s="236"/>
      <c r="H229" s="240">
        <v>6.7199999999999998</v>
      </c>
      <c r="I229" s="241"/>
      <c r="J229" s="236"/>
      <c r="K229" s="236"/>
      <c r="L229" s="242"/>
      <c r="M229" s="243"/>
      <c r="N229" s="244"/>
      <c r="O229" s="244"/>
      <c r="P229" s="244"/>
      <c r="Q229" s="244"/>
      <c r="R229" s="244"/>
      <c r="S229" s="244"/>
      <c r="T229" s="245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6" t="s">
        <v>151</v>
      </c>
      <c r="AU229" s="246" t="s">
        <v>84</v>
      </c>
      <c r="AV229" s="13" t="s">
        <v>84</v>
      </c>
      <c r="AW229" s="13" t="s">
        <v>35</v>
      </c>
      <c r="AX229" s="13" t="s">
        <v>82</v>
      </c>
      <c r="AY229" s="246" t="s">
        <v>142</v>
      </c>
    </row>
    <row r="230" s="2" customFormat="1" ht="16.5" customHeight="1">
      <c r="A230" s="40"/>
      <c r="B230" s="41"/>
      <c r="C230" s="221" t="s">
        <v>353</v>
      </c>
      <c r="D230" s="221" t="s">
        <v>145</v>
      </c>
      <c r="E230" s="222" t="s">
        <v>354</v>
      </c>
      <c r="F230" s="223" t="s">
        <v>355</v>
      </c>
      <c r="G230" s="224" t="s">
        <v>174</v>
      </c>
      <c r="H230" s="225">
        <v>3.3599999999999999</v>
      </c>
      <c r="I230" s="226"/>
      <c r="J230" s="227">
        <f>ROUND(I230*H230,2)</f>
        <v>0</v>
      </c>
      <c r="K230" s="228"/>
      <c r="L230" s="46"/>
      <c r="M230" s="229" t="s">
        <v>19</v>
      </c>
      <c r="N230" s="230" t="s">
        <v>45</v>
      </c>
      <c r="O230" s="86"/>
      <c r="P230" s="231">
        <f>O230*H230</f>
        <v>0</v>
      </c>
      <c r="Q230" s="231">
        <v>0</v>
      </c>
      <c r="R230" s="231">
        <f>Q230*H230</f>
        <v>0</v>
      </c>
      <c r="S230" s="231">
        <v>0.062</v>
      </c>
      <c r="T230" s="232">
        <f>S230*H230</f>
        <v>0.20831999999999998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33" t="s">
        <v>149</v>
      </c>
      <c r="AT230" s="233" t="s">
        <v>145</v>
      </c>
      <c r="AU230" s="233" t="s">
        <v>84</v>
      </c>
      <c r="AY230" s="19" t="s">
        <v>142</v>
      </c>
      <c r="BE230" s="234">
        <f>IF(N230="základní",J230,0)</f>
        <v>0</v>
      </c>
      <c r="BF230" s="234">
        <f>IF(N230="snížená",J230,0)</f>
        <v>0</v>
      </c>
      <c r="BG230" s="234">
        <f>IF(N230="zákl. přenesená",J230,0)</f>
        <v>0</v>
      </c>
      <c r="BH230" s="234">
        <f>IF(N230="sníž. přenesená",J230,0)</f>
        <v>0</v>
      </c>
      <c r="BI230" s="234">
        <f>IF(N230="nulová",J230,0)</f>
        <v>0</v>
      </c>
      <c r="BJ230" s="19" t="s">
        <v>82</v>
      </c>
      <c r="BK230" s="234">
        <f>ROUND(I230*H230,2)</f>
        <v>0</v>
      </c>
      <c r="BL230" s="19" t="s">
        <v>149</v>
      </c>
      <c r="BM230" s="233" t="s">
        <v>356</v>
      </c>
    </row>
    <row r="231" s="13" customFormat="1">
      <c r="A231" s="13"/>
      <c r="B231" s="235"/>
      <c r="C231" s="236"/>
      <c r="D231" s="237" t="s">
        <v>151</v>
      </c>
      <c r="E231" s="238" t="s">
        <v>19</v>
      </c>
      <c r="F231" s="239" t="s">
        <v>357</v>
      </c>
      <c r="G231" s="236"/>
      <c r="H231" s="240">
        <v>3.3599999999999999</v>
      </c>
      <c r="I231" s="241"/>
      <c r="J231" s="236"/>
      <c r="K231" s="236"/>
      <c r="L231" s="242"/>
      <c r="M231" s="243"/>
      <c r="N231" s="244"/>
      <c r="O231" s="244"/>
      <c r="P231" s="244"/>
      <c r="Q231" s="244"/>
      <c r="R231" s="244"/>
      <c r="S231" s="244"/>
      <c r="T231" s="245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6" t="s">
        <v>151</v>
      </c>
      <c r="AU231" s="246" t="s">
        <v>84</v>
      </c>
      <c r="AV231" s="13" t="s">
        <v>84</v>
      </c>
      <c r="AW231" s="13" t="s">
        <v>35</v>
      </c>
      <c r="AX231" s="13" t="s">
        <v>82</v>
      </c>
      <c r="AY231" s="246" t="s">
        <v>142</v>
      </c>
    </row>
    <row r="232" s="2" customFormat="1" ht="21.75" customHeight="1">
      <c r="A232" s="40"/>
      <c r="B232" s="41"/>
      <c r="C232" s="221" t="s">
        <v>358</v>
      </c>
      <c r="D232" s="221" t="s">
        <v>145</v>
      </c>
      <c r="E232" s="222" t="s">
        <v>359</v>
      </c>
      <c r="F232" s="223" t="s">
        <v>360</v>
      </c>
      <c r="G232" s="224" t="s">
        <v>174</v>
      </c>
      <c r="H232" s="225">
        <v>457.68000000000001</v>
      </c>
      <c r="I232" s="226"/>
      <c r="J232" s="227">
        <f>ROUND(I232*H232,2)</f>
        <v>0</v>
      </c>
      <c r="K232" s="228"/>
      <c r="L232" s="46"/>
      <c r="M232" s="229" t="s">
        <v>19</v>
      </c>
      <c r="N232" s="230" t="s">
        <v>45</v>
      </c>
      <c r="O232" s="86"/>
      <c r="P232" s="231">
        <f>O232*H232</f>
        <v>0</v>
      </c>
      <c r="Q232" s="231">
        <v>0</v>
      </c>
      <c r="R232" s="231">
        <f>Q232*H232</f>
        <v>0</v>
      </c>
      <c r="S232" s="231">
        <v>0.058999999999999997</v>
      </c>
      <c r="T232" s="232">
        <f>S232*H232</f>
        <v>27.003119999999999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33" t="s">
        <v>149</v>
      </c>
      <c r="AT232" s="233" t="s">
        <v>145</v>
      </c>
      <c r="AU232" s="233" t="s">
        <v>84</v>
      </c>
      <c r="AY232" s="19" t="s">
        <v>142</v>
      </c>
      <c r="BE232" s="234">
        <f>IF(N232="základní",J232,0)</f>
        <v>0</v>
      </c>
      <c r="BF232" s="234">
        <f>IF(N232="snížená",J232,0)</f>
        <v>0</v>
      </c>
      <c r="BG232" s="234">
        <f>IF(N232="zákl. přenesená",J232,0)</f>
        <v>0</v>
      </c>
      <c r="BH232" s="234">
        <f>IF(N232="sníž. přenesená",J232,0)</f>
        <v>0</v>
      </c>
      <c r="BI232" s="234">
        <f>IF(N232="nulová",J232,0)</f>
        <v>0</v>
      </c>
      <c r="BJ232" s="19" t="s">
        <v>82</v>
      </c>
      <c r="BK232" s="234">
        <f>ROUND(I232*H232,2)</f>
        <v>0</v>
      </c>
      <c r="BL232" s="19" t="s">
        <v>149</v>
      </c>
      <c r="BM232" s="233" t="s">
        <v>361</v>
      </c>
    </row>
    <row r="233" s="15" customFormat="1">
      <c r="A233" s="15"/>
      <c r="B233" s="261"/>
      <c r="C233" s="262"/>
      <c r="D233" s="237" t="s">
        <v>151</v>
      </c>
      <c r="E233" s="263" t="s">
        <v>19</v>
      </c>
      <c r="F233" s="264" t="s">
        <v>244</v>
      </c>
      <c r="G233" s="262"/>
      <c r="H233" s="263" t="s">
        <v>19</v>
      </c>
      <c r="I233" s="265"/>
      <c r="J233" s="262"/>
      <c r="K233" s="262"/>
      <c r="L233" s="266"/>
      <c r="M233" s="267"/>
      <c r="N233" s="268"/>
      <c r="O233" s="268"/>
      <c r="P233" s="268"/>
      <c r="Q233" s="268"/>
      <c r="R233" s="268"/>
      <c r="S233" s="268"/>
      <c r="T233" s="269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70" t="s">
        <v>151</v>
      </c>
      <c r="AU233" s="270" t="s">
        <v>84</v>
      </c>
      <c r="AV233" s="15" t="s">
        <v>82</v>
      </c>
      <c r="AW233" s="15" t="s">
        <v>35</v>
      </c>
      <c r="AX233" s="15" t="s">
        <v>74</v>
      </c>
      <c r="AY233" s="270" t="s">
        <v>142</v>
      </c>
    </row>
    <row r="234" s="13" customFormat="1">
      <c r="A234" s="13"/>
      <c r="B234" s="235"/>
      <c r="C234" s="236"/>
      <c r="D234" s="237" t="s">
        <v>151</v>
      </c>
      <c r="E234" s="238" t="s">
        <v>19</v>
      </c>
      <c r="F234" s="239" t="s">
        <v>245</v>
      </c>
      <c r="G234" s="236"/>
      <c r="H234" s="240">
        <v>212.28</v>
      </c>
      <c r="I234" s="241"/>
      <c r="J234" s="236"/>
      <c r="K234" s="236"/>
      <c r="L234" s="242"/>
      <c r="M234" s="243"/>
      <c r="N234" s="244"/>
      <c r="O234" s="244"/>
      <c r="P234" s="244"/>
      <c r="Q234" s="244"/>
      <c r="R234" s="244"/>
      <c r="S234" s="244"/>
      <c r="T234" s="245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6" t="s">
        <v>151</v>
      </c>
      <c r="AU234" s="246" t="s">
        <v>84</v>
      </c>
      <c r="AV234" s="13" t="s">
        <v>84</v>
      </c>
      <c r="AW234" s="13" t="s">
        <v>35</v>
      </c>
      <c r="AX234" s="13" t="s">
        <v>74</v>
      </c>
      <c r="AY234" s="246" t="s">
        <v>142</v>
      </c>
    </row>
    <row r="235" s="13" customFormat="1">
      <c r="A235" s="13"/>
      <c r="B235" s="235"/>
      <c r="C235" s="236"/>
      <c r="D235" s="237" t="s">
        <v>151</v>
      </c>
      <c r="E235" s="238" t="s">
        <v>19</v>
      </c>
      <c r="F235" s="239" t="s">
        <v>246</v>
      </c>
      <c r="G235" s="236"/>
      <c r="H235" s="240">
        <v>36.600000000000001</v>
      </c>
      <c r="I235" s="241"/>
      <c r="J235" s="236"/>
      <c r="K235" s="236"/>
      <c r="L235" s="242"/>
      <c r="M235" s="243"/>
      <c r="N235" s="244"/>
      <c r="O235" s="244"/>
      <c r="P235" s="244"/>
      <c r="Q235" s="244"/>
      <c r="R235" s="244"/>
      <c r="S235" s="244"/>
      <c r="T235" s="245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6" t="s">
        <v>151</v>
      </c>
      <c r="AU235" s="246" t="s">
        <v>84</v>
      </c>
      <c r="AV235" s="13" t="s">
        <v>84</v>
      </c>
      <c r="AW235" s="13" t="s">
        <v>35</v>
      </c>
      <c r="AX235" s="13" t="s">
        <v>74</v>
      </c>
      <c r="AY235" s="246" t="s">
        <v>142</v>
      </c>
    </row>
    <row r="236" s="16" customFormat="1">
      <c r="A236" s="16"/>
      <c r="B236" s="271"/>
      <c r="C236" s="272"/>
      <c r="D236" s="237" t="s">
        <v>151</v>
      </c>
      <c r="E236" s="273" t="s">
        <v>19</v>
      </c>
      <c r="F236" s="274" t="s">
        <v>247</v>
      </c>
      <c r="G236" s="272"/>
      <c r="H236" s="275">
        <v>248.88</v>
      </c>
      <c r="I236" s="276"/>
      <c r="J236" s="272"/>
      <c r="K236" s="272"/>
      <c r="L236" s="277"/>
      <c r="M236" s="278"/>
      <c r="N236" s="279"/>
      <c r="O236" s="279"/>
      <c r="P236" s="279"/>
      <c r="Q236" s="279"/>
      <c r="R236" s="279"/>
      <c r="S236" s="279"/>
      <c r="T236" s="280"/>
      <c r="U236" s="16"/>
      <c r="V236" s="16"/>
      <c r="W236" s="16"/>
      <c r="X236" s="16"/>
      <c r="Y236" s="16"/>
      <c r="Z236" s="16"/>
      <c r="AA236" s="16"/>
      <c r="AB236" s="16"/>
      <c r="AC236" s="16"/>
      <c r="AD236" s="16"/>
      <c r="AE236" s="16"/>
      <c r="AT236" s="281" t="s">
        <v>151</v>
      </c>
      <c r="AU236" s="281" t="s">
        <v>84</v>
      </c>
      <c r="AV236" s="16" t="s">
        <v>143</v>
      </c>
      <c r="AW236" s="16" t="s">
        <v>35</v>
      </c>
      <c r="AX236" s="16" t="s">
        <v>74</v>
      </c>
      <c r="AY236" s="281" t="s">
        <v>142</v>
      </c>
    </row>
    <row r="237" s="15" customFormat="1">
      <c r="A237" s="15"/>
      <c r="B237" s="261"/>
      <c r="C237" s="262"/>
      <c r="D237" s="237" t="s">
        <v>151</v>
      </c>
      <c r="E237" s="263" t="s">
        <v>19</v>
      </c>
      <c r="F237" s="264" t="s">
        <v>248</v>
      </c>
      <c r="G237" s="262"/>
      <c r="H237" s="263" t="s">
        <v>19</v>
      </c>
      <c r="I237" s="265"/>
      <c r="J237" s="262"/>
      <c r="K237" s="262"/>
      <c r="L237" s="266"/>
      <c r="M237" s="267"/>
      <c r="N237" s="268"/>
      <c r="O237" s="268"/>
      <c r="P237" s="268"/>
      <c r="Q237" s="268"/>
      <c r="R237" s="268"/>
      <c r="S237" s="268"/>
      <c r="T237" s="269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70" t="s">
        <v>151</v>
      </c>
      <c r="AU237" s="270" t="s">
        <v>84</v>
      </c>
      <c r="AV237" s="15" t="s">
        <v>82</v>
      </c>
      <c r="AW237" s="15" t="s">
        <v>35</v>
      </c>
      <c r="AX237" s="15" t="s">
        <v>74</v>
      </c>
      <c r="AY237" s="270" t="s">
        <v>142</v>
      </c>
    </row>
    <row r="238" s="13" customFormat="1">
      <c r="A238" s="13"/>
      <c r="B238" s="235"/>
      <c r="C238" s="236"/>
      <c r="D238" s="237" t="s">
        <v>151</v>
      </c>
      <c r="E238" s="238" t="s">
        <v>19</v>
      </c>
      <c r="F238" s="239" t="s">
        <v>249</v>
      </c>
      <c r="G238" s="236"/>
      <c r="H238" s="240">
        <v>208.80000000000001</v>
      </c>
      <c r="I238" s="241"/>
      <c r="J238" s="236"/>
      <c r="K238" s="236"/>
      <c r="L238" s="242"/>
      <c r="M238" s="243"/>
      <c r="N238" s="244"/>
      <c r="O238" s="244"/>
      <c r="P238" s="244"/>
      <c r="Q238" s="244"/>
      <c r="R238" s="244"/>
      <c r="S238" s="244"/>
      <c r="T238" s="245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6" t="s">
        <v>151</v>
      </c>
      <c r="AU238" s="246" t="s">
        <v>84</v>
      </c>
      <c r="AV238" s="13" t="s">
        <v>84</v>
      </c>
      <c r="AW238" s="13" t="s">
        <v>35</v>
      </c>
      <c r="AX238" s="13" t="s">
        <v>74</v>
      </c>
      <c r="AY238" s="246" t="s">
        <v>142</v>
      </c>
    </row>
    <row r="239" s="16" customFormat="1">
      <c r="A239" s="16"/>
      <c r="B239" s="271"/>
      <c r="C239" s="272"/>
      <c r="D239" s="237" t="s">
        <v>151</v>
      </c>
      <c r="E239" s="273" t="s">
        <v>19</v>
      </c>
      <c r="F239" s="274" t="s">
        <v>247</v>
      </c>
      <c r="G239" s="272"/>
      <c r="H239" s="275">
        <v>208.80000000000001</v>
      </c>
      <c r="I239" s="276"/>
      <c r="J239" s="272"/>
      <c r="K239" s="272"/>
      <c r="L239" s="277"/>
      <c r="M239" s="278"/>
      <c r="N239" s="279"/>
      <c r="O239" s="279"/>
      <c r="P239" s="279"/>
      <c r="Q239" s="279"/>
      <c r="R239" s="279"/>
      <c r="S239" s="279"/>
      <c r="T239" s="280"/>
      <c r="U239" s="16"/>
      <c r="V239" s="16"/>
      <c r="W239" s="16"/>
      <c r="X239" s="16"/>
      <c r="Y239" s="16"/>
      <c r="Z239" s="16"/>
      <c r="AA239" s="16"/>
      <c r="AB239" s="16"/>
      <c r="AC239" s="16"/>
      <c r="AD239" s="16"/>
      <c r="AE239" s="16"/>
      <c r="AT239" s="281" t="s">
        <v>151</v>
      </c>
      <c r="AU239" s="281" t="s">
        <v>84</v>
      </c>
      <c r="AV239" s="16" t="s">
        <v>143</v>
      </c>
      <c r="AW239" s="16" t="s">
        <v>35</v>
      </c>
      <c r="AX239" s="16" t="s">
        <v>74</v>
      </c>
      <c r="AY239" s="281" t="s">
        <v>142</v>
      </c>
    </row>
    <row r="240" s="14" customFormat="1">
      <c r="A240" s="14"/>
      <c r="B240" s="250"/>
      <c r="C240" s="251"/>
      <c r="D240" s="237" t="s">
        <v>151</v>
      </c>
      <c r="E240" s="252" t="s">
        <v>19</v>
      </c>
      <c r="F240" s="253" t="s">
        <v>196</v>
      </c>
      <c r="G240" s="251"/>
      <c r="H240" s="254">
        <v>457.68000000000001</v>
      </c>
      <c r="I240" s="255"/>
      <c r="J240" s="251"/>
      <c r="K240" s="251"/>
      <c r="L240" s="256"/>
      <c r="M240" s="257"/>
      <c r="N240" s="258"/>
      <c r="O240" s="258"/>
      <c r="P240" s="258"/>
      <c r="Q240" s="258"/>
      <c r="R240" s="258"/>
      <c r="S240" s="258"/>
      <c r="T240" s="259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60" t="s">
        <v>151</v>
      </c>
      <c r="AU240" s="260" t="s">
        <v>84</v>
      </c>
      <c r="AV240" s="14" t="s">
        <v>149</v>
      </c>
      <c r="AW240" s="14" t="s">
        <v>35</v>
      </c>
      <c r="AX240" s="14" t="s">
        <v>82</v>
      </c>
      <c r="AY240" s="260" t="s">
        <v>142</v>
      </c>
    </row>
    <row r="241" s="12" customFormat="1" ht="22.8" customHeight="1">
      <c r="A241" s="12"/>
      <c r="B241" s="205"/>
      <c r="C241" s="206"/>
      <c r="D241" s="207" t="s">
        <v>73</v>
      </c>
      <c r="E241" s="219" t="s">
        <v>362</v>
      </c>
      <c r="F241" s="219" t="s">
        <v>363</v>
      </c>
      <c r="G241" s="206"/>
      <c r="H241" s="206"/>
      <c r="I241" s="209"/>
      <c r="J241" s="220">
        <f>BK241</f>
        <v>0</v>
      </c>
      <c r="K241" s="206"/>
      <c r="L241" s="211"/>
      <c r="M241" s="212"/>
      <c r="N241" s="213"/>
      <c r="O241" s="213"/>
      <c r="P241" s="214">
        <f>SUM(P242:P252)</f>
        <v>0</v>
      </c>
      <c r="Q241" s="213"/>
      <c r="R241" s="214">
        <f>SUM(R242:R252)</f>
        <v>0</v>
      </c>
      <c r="S241" s="213"/>
      <c r="T241" s="215">
        <f>SUM(T242:T252)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16" t="s">
        <v>82</v>
      </c>
      <c r="AT241" s="217" t="s">
        <v>73</v>
      </c>
      <c r="AU241" s="217" t="s">
        <v>82</v>
      </c>
      <c r="AY241" s="216" t="s">
        <v>142</v>
      </c>
      <c r="BK241" s="218">
        <f>SUM(BK242:BK252)</f>
        <v>0</v>
      </c>
    </row>
    <row r="242" s="2" customFormat="1" ht="21.75" customHeight="1">
      <c r="A242" s="40"/>
      <c r="B242" s="41"/>
      <c r="C242" s="221" t="s">
        <v>364</v>
      </c>
      <c r="D242" s="221" t="s">
        <v>145</v>
      </c>
      <c r="E242" s="222" t="s">
        <v>365</v>
      </c>
      <c r="F242" s="223" t="s">
        <v>366</v>
      </c>
      <c r="G242" s="224" t="s">
        <v>367</v>
      </c>
      <c r="H242" s="225">
        <v>0.14999999999999999</v>
      </c>
      <c r="I242" s="226"/>
      <c r="J242" s="227">
        <f>ROUND(I242*H242,2)</f>
        <v>0</v>
      </c>
      <c r="K242" s="228"/>
      <c r="L242" s="46"/>
      <c r="M242" s="229" t="s">
        <v>19</v>
      </c>
      <c r="N242" s="230" t="s">
        <v>45</v>
      </c>
      <c r="O242" s="86"/>
      <c r="P242" s="231">
        <f>O242*H242</f>
        <v>0</v>
      </c>
      <c r="Q242" s="231">
        <v>0</v>
      </c>
      <c r="R242" s="231">
        <f>Q242*H242</f>
        <v>0</v>
      </c>
      <c r="S242" s="231">
        <v>0</v>
      </c>
      <c r="T242" s="232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33" t="s">
        <v>149</v>
      </c>
      <c r="AT242" s="233" t="s">
        <v>145</v>
      </c>
      <c r="AU242" s="233" t="s">
        <v>84</v>
      </c>
      <c r="AY242" s="19" t="s">
        <v>142</v>
      </c>
      <c r="BE242" s="234">
        <f>IF(N242="základní",J242,0)</f>
        <v>0</v>
      </c>
      <c r="BF242" s="234">
        <f>IF(N242="snížená",J242,0)</f>
        <v>0</v>
      </c>
      <c r="BG242" s="234">
        <f>IF(N242="zákl. přenesená",J242,0)</f>
        <v>0</v>
      </c>
      <c r="BH242" s="234">
        <f>IF(N242="sníž. přenesená",J242,0)</f>
        <v>0</v>
      </c>
      <c r="BI242" s="234">
        <f>IF(N242="nulová",J242,0)</f>
        <v>0</v>
      </c>
      <c r="BJ242" s="19" t="s">
        <v>82</v>
      </c>
      <c r="BK242" s="234">
        <f>ROUND(I242*H242,2)</f>
        <v>0</v>
      </c>
      <c r="BL242" s="19" t="s">
        <v>149</v>
      </c>
      <c r="BM242" s="233" t="s">
        <v>368</v>
      </c>
    </row>
    <row r="243" s="2" customFormat="1">
      <c r="A243" s="40"/>
      <c r="B243" s="41"/>
      <c r="C243" s="42"/>
      <c r="D243" s="237" t="s">
        <v>157</v>
      </c>
      <c r="E243" s="42"/>
      <c r="F243" s="247" t="s">
        <v>369</v>
      </c>
      <c r="G243" s="42"/>
      <c r="H243" s="42"/>
      <c r="I243" s="138"/>
      <c r="J243" s="42"/>
      <c r="K243" s="42"/>
      <c r="L243" s="46"/>
      <c r="M243" s="248"/>
      <c r="N243" s="249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157</v>
      </c>
      <c r="AU243" s="19" t="s">
        <v>84</v>
      </c>
    </row>
    <row r="244" s="2" customFormat="1" ht="16.5" customHeight="1">
      <c r="A244" s="40"/>
      <c r="B244" s="41"/>
      <c r="C244" s="221" t="s">
        <v>370</v>
      </c>
      <c r="D244" s="221" t="s">
        <v>145</v>
      </c>
      <c r="E244" s="222" t="s">
        <v>371</v>
      </c>
      <c r="F244" s="223" t="s">
        <v>372</v>
      </c>
      <c r="G244" s="224" t="s">
        <v>367</v>
      </c>
      <c r="H244" s="225">
        <v>28.077999999999999</v>
      </c>
      <c r="I244" s="226"/>
      <c r="J244" s="227">
        <f>ROUND(I244*H244,2)</f>
        <v>0</v>
      </c>
      <c r="K244" s="228"/>
      <c r="L244" s="46"/>
      <c r="M244" s="229" t="s">
        <v>19</v>
      </c>
      <c r="N244" s="230" t="s">
        <v>45</v>
      </c>
      <c r="O244" s="86"/>
      <c r="P244" s="231">
        <f>O244*H244</f>
        <v>0</v>
      </c>
      <c r="Q244" s="231">
        <v>0</v>
      </c>
      <c r="R244" s="231">
        <f>Q244*H244</f>
        <v>0</v>
      </c>
      <c r="S244" s="231">
        <v>0</v>
      </c>
      <c r="T244" s="232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33" t="s">
        <v>149</v>
      </c>
      <c r="AT244" s="233" t="s">
        <v>145</v>
      </c>
      <c r="AU244" s="233" t="s">
        <v>84</v>
      </c>
      <c r="AY244" s="19" t="s">
        <v>142</v>
      </c>
      <c r="BE244" s="234">
        <f>IF(N244="základní",J244,0)</f>
        <v>0</v>
      </c>
      <c r="BF244" s="234">
        <f>IF(N244="snížená",J244,0)</f>
        <v>0</v>
      </c>
      <c r="BG244" s="234">
        <f>IF(N244="zákl. přenesená",J244,0)</f>
        <v>0</v>
      </c>
      <c r="BH244" s="234">
        <f>IF(N244="sníž. přenesená",J244,0)</f>
        <v>0</v>
      </c>
      <c r="BI244" s="234">
        <f>IF(N244="nulová",J244,0)</f>
        <v>0</v>
      </c>
      <c r="BJ244" s="19" t="s">
        <v>82</v>
      </c>
      <c r="BK244" s="234">
        <f>ROUND(I244*H244,2)</f>
        <v>0</v>
      </c>
      <c r="BL244" s="19" t="s">
        <v>149</v>
      </c>
      <c r="BM244" s="233" t="s">
        <v>373</v>
      </c>
    </row>
    <row r="245" s="2" customFormat="1" ht="16.5" customHeight="1">
      <c r="A245" s="40"/>
      <c r="B245" s="41"/>
      <c r="C245" s="221" t="s">
        <v>374</v>
      </c>
      <c r="D245" s="221" t="s">
        <v>145</v>
      </c>
      <c r="E245" s="222" t="s">
        <v>375</v>
      </c>
      <c r="F245" s="223" t="s">
        <v>376</v>
      </c>
      <c r="G245" s="224" t="s">
        <v>367</v>
      </c>
      <c r="H245" s="225">
        <v>28.077999999999999</v>
      </c>
      <c r="I245" s="226"/>
      <c r="J245" s="227">
        <f>ROUND(I245*H245,2)</f>
        <v>0</v>
      </c>
      <c r="K245" s="228"/>
      <c r="L245" s="46"/>
      <c r="M245" s="229" t="s">
        <v>19</v>
      </c>
      <c r="N245" s="230" t="s">
        <v>45</v>
      </c>
      <c r="O245" s="86"/>
      <c r="P245" s="231">
        <f>O245*H245</f>
        <v>0</v>
      </c>
      <c r="Q245" s="231">
        <v>0</v>
      </c>
      <c r="R245" s="231">
        <f>Q245*H245</f>
        <v>0</v>
      </c>
      <c r="S245" s="231">
        <v>0</v>
      </c>
      <c r="T245" s="232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33" t="s">
        <v>149</v>
      </c>
      <c r="AT245" s="233" t="s">
        <v>145</v>
      </c>
      <c r="AU245" s="233" t="s">
        <v>84</v>
      </c>
      <c r="AY245" s="19" t="s">
        <v>142</v>
      </c>
      <c r="BE245" s="234">
        <f>IF(N245="základní",J245,0)</f>
        <v>0</v>
      </c>
      <c r="BF245" s="234">
        <f>IF(N245="snížená",J245,0)</f>
        <v>0</v>
      </c>
      <c r="BG245" s="234">
        <f>IF(N245="zákl. přenesená",J245,0)</f>
        <v>0</v>
      </c>
      <c r="BH245" s="234">
        <f>IF(N245="sníž. přenesená",J245,0)</f>
        <v>0</v>
      </c>
      <c r="BI245" s="234">
        <f>IF(N245="nulová",J245,0)</f>
        <v>0</v>
      </c>
      <c r="BJ245" s="19" t="s">
        <v>82</v>
      </c>
      <c r="BK245" s="234">
        <f>ROUND(I245*H245,2)</f>
        <v>0</v>
      </c>
      <c r="BL245" s="19" t="s">
        <v>149</v>
      </c>
      <c r="BM245" s="233" t="s">
        <v>377</v>
      </c>
    </row>
    <row r="246" s="2" customFormat="1" ht="16.5" customHeight="1">
      <c r="A246" s="40"/>
      <c r="B246" s="41"/>
      <c r="C246" s="221" t="s">
        <v>378</v>
      </c>
      <c r="D246" s="221" t="s">
        <v>145</v>
      </c>
      <c r="E246" s="222" t="s">
        <v>379</v>
      </c>
      <c r="F246" s="223" t="s">
        <v>380</v>
      </c>
      <c r="G246" s="224" t="s">
        <v>367</v>
      </c>
      <c r="H246" s="225">
        <v>533.48199999999997</v>
      </c>
      <c r="I246" s="226"/>
      <c r="J246" s="227">
        <f>ROUND(I246*H246,2)</f>
        <v>0</v>
      </c>
      <c r="K246" s="228"/>
      <c r="L246" s="46"/>
      <c r="M246" s="229" t="s">
        <v>19</v>
      </c>
      <c r="N246" s="230" t="s">
        <v>45</v>
      </c>
      <c r="O246" s="86"/>
      <c r="P246" s="231">
        <f>O246*H246</f>
        <v>0</v>
      </c>
      <c r="Q246" s="231">
        <v>0</v>
      </c>
      <c r="R246" s="231">
        <f>Q246*H246</f>
        <v>0</v>
      </c>
      <c r="S246" s="231">
        <v>0</v>
      </c>
      <c r="T246" s="232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33" t="s">
        <v>149</v>
      </c>
      <c r="AT246" s="233" t="s">
        <v>145</v>
      </c>
      <c r="AU246" s="233" t="s">
        <v>84</v>
      </c>
      <c r="AY246" s="19" t="s">
        <v>142</v>
      </c>
      <c r="BE246" s="234">
        <f>IF(N246="základní",J246,0)</f>
        <v>0</v>
      </c>
      <c r="BF246" s="234">
        <f>IF(N246="snížená",J246,0)</f>
        <v>0</v>
      </c>
      <c r="BG246" s="234">
        <f>IF(N246="zákl. přenesená",J246,0)</f>
        <v>0</v>
      </c>
      <c r="BH246" s="234">
        <f>IF(N246="sníž. přenesená",J246,0)</f>
        <v>0</v>
      </c>
      <c r="BI246" s="234">
        <f>IF(N246="nulová",J246,0)</f>
        <v>0</v>
      </c>
      <c r="BJ246" s="19" t="s">
        <v>82</v>
      </c>
      <c r="BK246" s="234">
        <f>ROUND(I246*H246,2)</f>
        <v>0</v>
      </c>
      <c r="BL246" s="19" t="s">
        <v>149</v>
      </c>
      <c r="BM246" s="233" t="s">
        <v>381</v>
      </c>
    </row>
    <row r="247" s="13" customFormat="1">
      <c r="A247" s="13"/>
      <c r="B247" s="235"/>
      <c r="C247" s="236"/>
      <c r="D247" s="237" t="s">
        <v>151</v>
      </c>
      <c r="E247" s="236"/>
      <c r="F247" s="239" t="s">
        <v>382</v>
      </c>
      <c r="G247" s="236"/>
      <c r="H247" s="240">
        <v>533.48199999999997</v>
      </c>
      <c r="I247" s="241"/>
      <c r="J247" s="236"/>
      <c r="K247" s="236"/>
      <c r="L247" s="242"/>
      <c r="M247" s="243"/>
      <c r="N247" s="244"/>
      <c r="O247" s="244"/>
      <c r="P247" s="244"/>
      <c r="Q247" s="244"/>
      <c r="R247" s="244"/>
      <c r="S247" s="244"/>
      <c r="T247" s="245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6" t="s">
        <v>151</v>
      </c>
      <c r="AU247" s="246" t="s">
        <v>84</v>
      </c>
      <c r="AV247" s="13" t="s">
        <v>84</v>
      </c>
      <c r="AW247" s="13" t="s">
        <v>4</v>
      </c>
      <c r="AX247" s="13" t="s">
        <v>82</v>
      </c>
      <c r="AY247" s="246" t="s">
        <v>142</v>
      </c>
    </row>
    <row r="248" s="2" customFormat="1" ht="21.75" customHeight="1">
      <c r="A248" s="40"/>
      <c r="B248" s="41"/>
      <c r="C248" s="221" t="s">
        <v>383</v>
      </c>
      <c r="D248" s="221" t="s">
        <v>145</v>
      </c>
      <c r="E248" s="222" t="s">
        <v>384</v>
      </c>
      <c r="F248" s="223" t="s">
        <v>385</v>
      </c>
      <c r="G248" s="224" t="s">
        <v>367</v>
      </c>
      <c r="H248" s="225">
        <v>0.751</v>
      </c>
      <c r="I248" s="226"/>
      <c r="J248" s="227">
        <f>ROUND(I248*H248,2)</f>
        <v>0</v>
      </c>
      <c r="K248" s="228"/>
      <c r="L248" s="46"/>
      <c r="M248" s="229" t="s">
        <v>19</v>
      </c>
      <c r="N248" s="230" t="s">
        <v>45</v>
      </c>
      <c r="O248" s="86"/>
      <c r="P248" s="231">
        <f>O248*H248</f>
        <v>0</v>
      </c>
      <c r="Q248" s="231">
        <v>0</v>
      </c>
      <c r="R248" s="231">
        <f>Q248*H248</f>
        <v>0</v>
      </c>
      <c r="S248" s="231">
        <v>0</v>
      </c>
      <c r="T248" s="232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33" t="s">
        <v>149</v>
      </c>
      <c r="AT248" s="233" t="s">
        <v>145</v>
      </c>
      <c r="AU248" s="233" t="s">
        <v>84</v>
      </c>
      <c r="AY248" s="19" t="s">
        <v>142</v>
      </c>
      <c r="BE248" s="234">
        <f>IF(N248="základní",J248,0)</f>
        <v>0</v>
      </c>
      <c r="BF248" s="234">
        <f>IF(N248="snížená",J248,0)</f>
        <v>0</v>
      </c>
      <c r="BG248" s="234">
        <f>IF(N248="zákl. přenesená",J248,0)</f>
        <v>0</v>
      </c>
      <c r="BH248" s="234">
        <f>IF(N248="sníž. přenesená",J248,0)</f>
        <v>0</v>
      </c>
      <c r="BI248" s="234">
        <f>IF(N248="nulová",J248,0)</f>
        <v>0</v>
      </c>
      <c r="BJ248" s="19" t="s">
        <v>82</v>
      </c>
      <c r="BK248" s="234">
        <f>ROUND(I248*H248,2)</f>
        <v>0</v>
      </c>
      <c r="BL248" s="19" t="s">
        <v>149</v>
      </c>
      <c r="BM248" s="233" t="s">
        <v>386</v>
      </c>
    </row>
    <row r="249" s="13" customFormat="1">
      <c r="A249" s="13"/>
      <c r="B249" s="235"/>
      <c r="C249" s="236"/>
      <c r="D249" s="237" t="s">
        <v>151</v>
      </c>
      <c r="E249" s="238" t="s">
        <v>19</v>
      </c>
      <c r="F249" s="239" t="s">
        <v>387</v>
      </c>
      <c r="G249" s="236"/>
      <c r="H249" s="240">
        <v>27.754000000000001</v>
      </c>
      <c r="I249" s="241"/>
      <c r="J249" s="236"/>
      <c r="K249" s="236"/>
      <c r="L249" s="242"/>
      <c r="M249" s="243"/>
      <c r="N249" s="244"/>
      <c r="O249" s="244"/>
      <c r="P249" s="244"/>
      <c r="Q249" s="244"/>
      <c r="R249" s="244"/>
      <c r="S249" s="244"/>
      <c r="T249" s="245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6" t="s">
        <v>151</v>
      </c>
      <c r="AU249" s="246" t="s">
        <v>84</v>
      </c>
      <c r="AV249" s="13" t="s">
        <v>84</v>
      </c>
      <c r="AW249" s="13" t="s">
        <v>35</v>
      </c>
      <c r="AX249" s="13" t="s">
        <v>74</v>
      </c>
      <c r="AY249" s="246" t="s">
        <v>142</v>
      </c>
    </row>
    <row r="250" s="13" customFormat="1">
      <c r="A250" s="13"/>
      <c r="B250" s="235"/>
      <c r="C250" s="236"/>
      <c r="D250" s="237" t="s">
        <v>151</v>
      </c>
      <c r="E250" s="238" t="s">
        <v>19</v>
      </c>
      <c r="F250" s="239" t="s">
        <v>388</v>
      </c>
      <c r="G250" s="236"/>
      <c r="H250" s="240">
        <v>-27.003</v>
      </c>
      <c r="I250" s="241"/>
      <c r="J250" s="236"/>
      <c r="K250" s="236"/>
      <c r="L250" s="242"/>
      <c r="M250" s="243"/>
      <c r="N250" s="244"/>
      <c r="O250" s="244"/>
      <c r="P250" s="244"/>
      <c r="Q250" s="244"/>
      <c r="R250" s="244"/>
      <c r="S250" s="244"/>
      <c r="T250" s="245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6" t="s">
        <v>151</v>
      </c>
      <c r="AU250" s="246" t="s">
        <v>84</v>
      </c>
      <c r="AV250" s="13" t="s">
        <v>84</v>
      </c>
      <c r="AW250" s="13" t="s">
        <v>35</v>
      </c>
      <c r="AX250" s="13" t="s">
        <v>74</v>
      </c>
      <c r="AY250" s="246" t="s">
        <v>142</v>
      </c>
    </row>
    <row r="251" s="14" customFormat="1">
      <c r="A251" s="14"/>
      <c r="B251" s="250"/>
      <c r="C251" s="251"/>
      <c r="D251" s="237" t="s">
        <v>151</v>
      </c>
      <c r="E251" s="252" t="s">
        <v>19</v>
      </c>
      <c r="F251" s="253" t="s">
        <v>196</v>
      </c>
      <c r="G251" s="251"/>
      <c r="H251" s="254">
        <v>0.751000000000001</v>
      </c>
      <c r="I251" s="255"/>
      <c r="J251" s="251"/>
      <c r="K251" s="251"/>
      <c r="L251" s="256"/>
      <c r="M251" s="257"/>
      <c r="N251" s="258"/>
      <c r="O251" s="258"/>
      <c r="P251" s="258"/>
      <c r="Q251" s="258"/>
      <c r="R251" s="258"/>
      <c r="S251" s="258"/>
      <c r="T251" s="259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60" t="s">
        <v>151</v>
      </c>
      <c r="AU251" s="260" t="s">
        <v>84</v>
      </c>
      <c r="AV251" s="14" t="s">
        <v>149</v>
      </c>
      <c r="AW251" s="14" t="s">
        <v>35</v>
      </c>
      <c r="AX251" s="14" t="s">
        <v>82</v>
      </c>
      <c r="AY251" s="260" t="s">
        <v>142</v>
      </c>
    </row>
    <row r="252" s="2" customFormat="1" ht="16.5" customHeight="1">
      <c r="A252" s="40"/>
      <c r="B252" s="41"/>
      <c r="C252" s="221" t="s">
        <v>389</v>
      </c>
      <c r="D252" s="221" t="s">
        <v>145</v>
      </c>
      <c r="E252" s="222" t="s">
        <v>390</v>
      </c>
      <c r="F252" s="223" t="s">
        <v>391</v>
      </c>
      <c r="G252" s="224" t="s">
        <v>367</v>
      </c>
      <c r="H252" s="225">
        <v>27.003</v>
      </c>
      <c r="I252" s="226"/>
      <c r="J252" s="227">
        <f>ROUND(I252*H252,2)</f>
        <v>0</v>
      </c>
      <c r="K252" s="228"/>
      <c r="L252" s="46"/>
      <c r="M252" s="229" t="s">
        <v>19</v>
      </c>
      <c r="N252" s="230" t="s">
        <v>45</v>
      </c>
      <c r="O252" s="86"/>
      <c r="P252" s="231">
        <f>O252*H252</f>
        <v>0</v>
      </c>
      <c r="Q252" s="231">
        <v>0</v>
      </c>
      <c r="R252" s="231">
        <f>Q252*H252</f>
        <v>0</v>
      </c>
      <c r="S252" s="231">
        <v>0</v>
      </c>
      <c r="T252" s="232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33" t="s">
        <v>149</v>
      </c>
      <c r="AT252" s="233" t="s">
        <v>145</v>
      </c>
      <c r="AU252" s="233" t="s">
        <v>84</v>
      </c>
      <c r="AY252" s="19" t="s">
        <v>142</v>
      </c>
      <c r="BE252" s="234">
        <f>IF(N252="základní",J252,0)</f>
        <v>0</v>
      </c>
      <c r="BF252" s="234">
        <f>IF(N252="snížená",J252,0)</f>
        <v>0</v>
      </c>
      <c r="BG252" s="234">
        <f>IF(N252="zákl. přenesená",J252,0)</f>
        <v>0</v>
      </c>
      <c r="BH252" s="234">
        <f>IF(N252="sníž. přenesená",J252,0)</f>
        <v>0</v>
      </c>
      <c r="BI252" s="234">
        <f>IF(N252="nulová",J252,0)</f>
        <v>0</v>
      </c>
      <c r="BJ252" s="19" t="s">
        <v>82</v>
      </c>
      <c r="BK252" s="234">
        <f>ROUND(I252*H252,2)</f>
        <v>0</v>
      </c>
      <c r="BL252" s="19" t="s">
        <v>149</v>
      </c>
      <c r="BM252" s="233" t="s">
        <v>392</v>
      </c>
    </row>
    <row r="253" s="12" customFormat="1" ht="22.8" customHeight="1">
      <c r="A253" s="12"/>
      <c r="B253" s="205"/>
      <c r="C253" s="206"/>
      <c r="D253" s="207" t="s">
        <v>73</v>
      </c>
      <c r="E253" s="219" t="s">
        <v>393</v>
      </c>
      <c r="F253" s="219" t="s">
        <v>394</v>
      </c>
      <c r="G253" s="206"/>
      <c r="H253" s="206"/>
      <c r="I253" s="209"/>
      <c r="J253" s="220">
        <f>BK253</f>
        <v>0</v>
      </c>
      <c r="K253" s="206"/>
      <c r="L253" s="211"/>
      <c r="M253" s="212"/>
      <c r="N253" s="213"/>
      <c r="O253" s="213"/>
      <c r="P253" s="214">
        <f>P254</f>
        <v>0</v>
      </c>
      <c r="Q253" s="213"/>
      <c r="R253" s="214">
        <f>R254</f>
        <v>0</v>
      </c>
      <c r="S253" s="213"/>
      <c r="T253" s="215">
        <f>T254</f>
        <v>0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16" t="s">
        <v>82</v>
      </c>
      <c r="AT253" s="217" t="s">
        <v>73</v>
      </c>
      <c r="AU253" s="217" t="s">
        <v>82</v>
      </c>
      <c r="AY253" s="216" t="s">
        <v>142</v>
      </c>
      <c r="BK253" s="218">
        <f>BK254</f>
        <v>0</v>
      </c>
    </row>
    <row r="254" s="2" customFormat="1" ht="16.5" customHeight="1">
      <c r="A254" s="40"/>
      <c r="B254" s="41"/>
      <c r="C254" s="221" t="s">
        <v>395</v>
      </c>
      <c r="D254" s="221" t="s">
        <v>145</v>
      </c>
      <c r="E254" s="222" t="s">
        <v>396</v>
      </c>
      <c r="F254" s="223" t="s">
        <v>397</v>
      </c>
      <c r="G254" s="224" t="s">
        <v>367</v>
      </c>
      <c r="H254" s="225">
        <v>25.501999999999999</v>
      </c>
      <c r="I254" s="226"/>
      <c r="J254" s="227">
        <f>ROUND(I254*H254,2)</f>
        <v>0</v>
      </c>
      <c r="K254" s="228"/>
      <c r="L254" s="46"/>
      <c r="M254" s="229" t="s">
        <v>19</v>
      </c>
      <c r="N254" s="230" t="s">
        <v>45</v>
      </c>
      <c r="O254" s="86"/>
      <c r="P254" s="231">
        <f>O254*H254</f>
        <v>0</v>
      </c>
      <c r="Q254" s="231">
        <v>0</v>
      </c>
      <c r="R254" s="231">
        <f>Q254*H254</f>
        <v>0</v>
      </c>
      <c r="S254" s="231">
        <v>0</v>
      </c>
      <c r="T254" s="232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33" t="s">
        <v>149</v>
      </c>
      <c r="AT254" s="233" t="s">
        <v>145</v>
      </c>
      <c r="AU254" s="233" t="s">
        <v>84</v>
      </c>
      <c r="AY254" s="19" t="s">
        <v>142</v>
      </c>
      <c r="BE254" s="234">
        <f>IF(N254="základní",J254,0)</f>
        <v>0</v>
      </c>
      <c r="BF254" s="234">
        <f>IF(N254="snížená",J254,0)</f>
        <v>0</v>
      </c>
      <c r="BG254" s="234">
        <f>IF(N254="zákl. přenesená",J254,0)</f>
        <v>0</v>
      </c>
      <c r="BH254" s="234">
        <f>IF(N254="sníž. přenesená",J254,0)</f>
        <v>0</v>
      </c>
      <c r="BI254" s="234">
        <f>IF(N254="nulová",J254,0)</f>
        <v>0</v>
      </c>
      <c r="BJ254" s="19" t="s">
        <v>82</v>
      </c>
      <c r="BK254" s="234">
        <f>ROUND(I254*H254,2)</f>
        <v>0</v>
      </c>
      <c r="BL254" s="19" t="s">
        <v>149</v>
      </c>
      <c r="BM254" s="233" t="s">
        <v>398</v>
      </c>
    </row>
    <row r="255" s="12" customFormat="1" ht="25.92" customHeight="1">
      <c r="A255" s="12"/>
      <c r="B255" s="205"/>
      <c r="C255" s="206"/>
      <c r="D255" s="207" t="s">
        <v>73</v>
      </c>
      <c r="E255" s="208" t="s">
        <v>399</v>
      </c>
      <c r="F255" s="208" t="s">
        <v>400</v>
      </c>
      <c r="G255" s="206"/>
      <c r="H255" s="206"/>
      <c r="I255" s="209"/>
      <c r="J255" s="210">
        <f>BK255</f>
        <v>0</v>
      </c>
      <c r="K255" s="206"/>
      <c r="L255" s="211"/>
      <c r="M255" s="212"/>
      <c r="N255" s="213"/>
      <c r="O255" s="213"/>
      <c r="P255" s="214">
        <f>P256+P258+P272+P275+P303+P409+P434+P451</f>
        <v>0</v>
      </c>
      <c r="Q255" s="213"/>
      <c r="R255" s="214">
        <f>R256+R258+R272+R275+R303+R409+R434+R451</f>
        <v>0.59535419999999994</v>
      </c>
      <c r="S255" s="213"/>
      <c r="T255" s="215">
        <f>T256+T258+T272+T275+T303+T409+T434+T451</f>
        <v>0.09240000000000001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216" t="s">
        <v>84</v>
      </c>
      <c r="AT255" s="217" t="s">
        <v>73</v>
      </c>
      <c r="AU255" s="217" t="s">
        <v>74</v>
      </c>
      <c r="AY255" s="216" t="s">
        <v>142</v>
      </c>
      <c r="BK255" s="218">
        <f>BK256+BK258+BK272+BK275+BK303+BK409+BK434+BK451</f>
        <v>0</v>
      </c>
    </row>
    <row r="256" s="12" customFormat="1" ht="22.8" customHeight="1">
      <c r="A256" s="12"/>
      <c r="B256" s="205"/>
      <c r="C256" s="206"/>
      <c r="D256" s="207" t="s">
        <v>73</v>
      </c>
      <c r="E256" s="219" t="s">
        <v>401</v>
      </c>
      <c r="F256" s="219" t="s">
        <v>95</v>
      </c>
      <c r="G256" s="206"/>
      <c r="H256" s="206"/>
      <c r="I256" s="209"/>
      <c r="J256" s="220">
        <f>BK256</f>
        <v>0</v>
      </c>
      <c r="K256" s="206"/>
      <c r="L256" s="211"/>
      <c r="M256" s="212"/>
      <c r="N256" s="213"/>
      <c r="O256" s="213"/>
      <c r="P256" s="214">
        <f>P257</f>
        <v>0</v>
      </c>
      <c r="Q256" s="213"/>
      <c r="R256" s="214">
        <f>R257</f>
        <v>0</v>
      </c>
      <c r="S256" s="213"/>
      <c r="T256" s="215">
        <f>T257</f>
        <v>0</v>
      </c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R256" s="216" t="s">
        <v>84</v>
      </c>
      <c r="AT256" s="217" t="s">
        <v>73</v>
      </c>
      <c r="AU256" s="217" t="s">
        <v>82</v>
      </c>
      <c r="AY256" s="216" t="s">
        <v>142</v>
      </c>
      <c r="BK256" s="218">
        <f>BK257</f>
        <v>0</v>
      </c>
    </row>
    <row r="257" s="2" customFormat="1" ht="16.5" customHeight="1">
      <c r="A257" s="40"/>
      <c r="B257" s="41"/>
      <c r="C257" s="221" t="s">
        <v>402</v>
      </c>
      <c r="D257" s="221" t="s">
        <v>145</v>
      </c>
      <c r="E257" s="222" t="s">
        <v>403</v>
      </c>
      <c r="F257" s="223" t="s">
        <v>404</v>
      </c>
      <c r="G257" s="224" t="s">
        <v>271</v>
      </c>
      <c r="H257" s="225">
        <v>1</v>
      </c>
      <c r="I257" s="226"/>
      <c r="J257" s="227">
        <f>ROUND(I257*H257,2)</f>
        <v>0</v>
      </c>
      <c r="K257" s="228"/>
      <c r="L257" s="46"/>
      <c r="M257" s="229" t="s">
        <v>19</v>
      </c>
      <c r="N257" s="230" t="s">
        <v>45</v>
      </c>
      <c r="O257" s="86"/>
      <c r="P257" s="231">
        <f>O257*H257</f>
        <v>0</v>
      </c>
      <c r="Q257" s="231">
        <v>0</v>
      </c>
      <c r="R257" s="231">
        <f>Q257*H257</f>
        <v>0</v>
      </c>
      <c r="S257" s="231">
        <v>0</v>
      </c>
      <c r="T257" s="232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33" t="s">
        <v>234</v>
      </c>
      <c r="AT257" s="233" t="s">
        <v>145</v>
      </c>
      <c r="AU257" s="233" t="s">
        <v>84</v>
      </c>
      <c r="AY257" s="19" t="s">
        <v>142</v>
      </c>
      <c r="BE257" s="234">
        <f>IF(N257="základní",J257,0)</f>
        <v>0</v>
      </c>
      <c r="BF257" s="234">
        <f>IF(N257="snížená",J257,0)</f>
        <v>0</v>
      </c>
      <c r="BG257" s="234">
        <f>IF(N257="zákl. přenesená",J257,0)</f>
        <v>0</v>
      </c>
      <c r="BH257" s="234">
        <f>IF(N257="sníž. přenesená",J257,0)</f>
        <v>0</v>
      </c>
      <c r="BI257" s="234">
        <f>IF(N257="nulová",J257,0)</f>
        <v>0</v>
      </c>
      <c r="BJ257" s="19" t="s">
        <v>82</v>
      </c>
      <c r="BK257" s="234">
        <f>ROUND(I257*H257,2)</f>
        <v>0</v>
      </c>
      <c r="BL257" s="19" t="s">
        <v>234</v>
      </c>
      <c r="BM257" s="233" t="s">
        <v>405</v>
      </c>
    </row>
    <row r="258" s="12" customFormat="1" ht="22.8" customHeight="1">
      <c r="A258" s="12"/>
      <c r="B258" s="205"/>
      <c r="C258" s="206"/>
      <c r="D258" s="207" t="s">
        <v>73</v>
      </c>
      <c r="E258" s="219" t="s">
        <v>406</v>
      </c>
      <c r="F258" s="219" t="s">
        <v>407</v>
      </c>
      <c r="G258" s="206"/>
      <c r="H258" s="206"/>
      <c r="I258" s="209"/>
      <c r="J258" s="220">
        <f>BK258</f>
        <v>0</v>
      </c>
      <c r="K258" s="206"/>
      <c r="L258" s="211"/>
      <c r="M258" s="212"/>
      <c r="N258" s="213"/>
      <c r="O258" s="213"/>
      <c r="P258" s="214">
        <f>SUM(P259:P271)</f>
        <v>0</v>
      </c>
      <c r="Q258" s="213"/>
      <c r="R258" s="214">
        <f>SUM(R259:R271)</f>
        <v>0</v>
      </c>
      <c r="S258" s="213"/>
      <c r="T258" s="215">
        <f>SUM(T259:T271)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16" t="s">
        <v>84</v>
      </c>
      <c r="AT258" s="217" t="s">
        <v>73</v>
      </c>
      <c r="AU258" s="217" t="s">
        <v>82</v>
      </c>
      <c r="AY258" s="216" t="s">
        <v>142</v>
      </c>
      <c r="BK258" s="218">
        <f>SUM(BK259:BK271)</f>
        <v>0</v>
      </c>
    </row>
    <row r="259" s="2" customFormat="1" ht="16.5" customHeight="1">
      <c r="A259" s="40"/>
      <c r="B259" s="41"/>
      <c r="C259" s="221" t="s">
        <v>408</v>
      </c>
      <c r="D259" s="221" t="s">
        <v>145</v>
      </c>
      <c r="E259" s="222" t="s">
        <v>409</v>
      </c>
      <c r="F259" s="223" t="s">
        <v>410</v>
      </c>
      <c r="G259" s="224" t="s">
        <v>155</v>
      </c>
      <c r="H259" s="225">
        <v>1</v>
      </c>
      <c r="I259" s="226"/>
      <c r="J259" s="227">
        <f>ROUND(I259*H259,2)</f>
        <v>0</v>
      </c>
      <c r="K259" s="228"/>
      <c r="L259" s="46"/>
      <c r="M259" s="229" t="s">
        <v>19</v>
      </c>
      <c r="N259" s="230" t="s">
        <v>45</v>
      </c>
      <c r="O259" s="86"/>
      <c r="P259" s="231">
        <f>O259*H259</f>
        <v>0</v>
      </c>
      <c r="Q259" s="231">
        <v>0</v>
      </c>
      <c r="R259" s="231">
        <f>Q259*H259</f>
        <v>0</v>
      </c>
      <c r="S259" s="231">
        <v>0</v>
      </c>
      <c r="T259" s="232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33" t="s">
        <v>234</v>
      </c>
      <c r="AT259" s="233" t="s">
        <v>145</v>
      </c>
      <c r="AU259" s="233" t="s">
        <v>84</v>
      </c>
      <c r="AY259" s="19" t="s">
        <v>142</v>
      </c>
      <c r="BE259" s="234">
        <f>IF(N259="základní",J259,0)</f>
        <v>0</v>
      </c>
      <c r="BF259" s="234">
        <f>IF(N259="snížená",J259,0)</f>
        <v>0</v>
      </c>
      <c r="BG259" s="234">
        <f>IF(N259="zákl. přenesená",J259,0)</f>
        <v>0</v>
      </c>
      <c r="BH259" s="234">
        <f>IF(N259="sníž. přenesená",J259,0)</f>
        <v>0</v>
      </c>
      <c r="BI259" s="234">
        <f>IF(N259="nulová",J259,0)</f>
        <v>0</v>
      </c>
      <c r="BJ259" s="19" t="s">
        <v>82</v>
      </c>
      <c r="BK259" s="234">
        <f>ROUND(I259*H259,2)</f>
        <v>0</v>
      </c>
      <c r="BL259" s="19" t="s">
        <v>234</v>
      </c>
      <c r="BM259" s="233" t="s">
        <v>411</v>
      </c>
    </row>
    <row r="260" s="2" customFormat="1" ht="16.5" customHeight="1">
      <c r="A260" s="40"/>
      <c r="B260" s="41"/>
      <c r="C260" s="282" t="s">
        <v>412</v>
      </c>
      <c r="D260" s="282" t="s">
        <v>263</v>
      </c>
      <c r="E260" s="283" t="s">
        <v>413</v>
      </c>
      <c r="F260" s="284" t="s">
        <v>414</v>
      </c>
      <c r="G260" s="285" t="s">
        <v>155</v>
      </c>
      <c r="H260" s="286">
        <v>1</v>
      </c>
      <c r="I260" s="287"/>
      <c r="J260" s="288">
        <f>ROUND(I260*H260,2)</f>
        <v>0</v>
      </c>
      <c r="K260" s="289"/>
      <c r="L260" s="290"/>
      <c r="M260" s="291" t="s">
        <v>19</v>
      </c>
      <c r="N260" s="292" t="s">
        <v>45</v>
      </c>
      <c r="O260" s="86"/>
      <c r="P260" s="231">
        <f>O260*H260</f>
        <v>0</v>
      </c>
      <c r="Q260" s="231">
        <v>0</v>
      </c>
      <c r="R260" s="231">
        <f>Q260*H260</f>
        <v>0</v>
      </c>
      <c r="S260" s="231">
        <v>0</v>
      </c>
      <c r="T260" s="232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33" t="s">
        <v>313</v>
      </c>
      <c r="AT260" s="233" t="s">
        <v>263</v>
      </c>
      <c r="AU260" s="233" t="s">
        <v>84</v>
      </c>
      <c r="AY260" s="19" t="s">
        <v>142</v>
      </c>
      <c r="BE260" s="234">
        <f>IF(N260="základní",J260,0)</f>
        <v>0</v>
      </c>
      <c r="BF260" s="234">
        <f>IF(N260="snížená",J260,0)</f>
        <v>0</v>
      </c>
      <c r="BG260" s="234">
        <f>IF(N260="zákl. přenesená",J260,0)</f>
        <v>0</v>
      </c>
      <c r="BH260" s="234">
        <f>IF(N260="sníž. přenesená",J260,0)</f>
        <v>0</v>
      </c>
      <c r="BI260" s="234">
        <f>IF(N260="nulová",J260,0)</f>
        <v>0</v>
      </c>
      <c r="BJ260" s="19" t="s">
        <v>82</v>
      </c>
      <c r="BK260" s="234">
        <f>ROUND(I260*H260,2)</f>
        <v>0</v>
      </c>
      <c r="BL260" s="19" t="s">
        <v>234</v>
      </c>
      <c r="BM260" s="233" t="s">
        <v>415</v>
      </c>
    </row>
    <row r="261" s="2" customFormat="1" ht="16.5" customHeight="1">
      <c r="A261" s="40"/>
      <c r="B261" s="41"/>
      <c r="C261" s="221" t="s">
        <v>416</v>
      </c>
      <c r="D261" s="221" t="s">
        <v>145</v>
      </c>
      <c r="E261" s="222" t="s">
        <v>417</v>
      </c>
      <c r="F261" s="223" t="s">
        <v>418</v>
      </c>
      <c r="G261" s="224" t="s">
        <v>155</v>
      </c>
      <c r="H261" s="225">
        <v>4</v>
      </c>
      <c r="I261" s="226"/>
      <c r="J261" s="227">
        <f>ROUND(I261*H261,2)</f>
        <v>0</v>
      </c>
      <c r="K261" s="228"/>
      <c r="L261" s="46"/>
      <c r="M261" s="229" t="s">
        <v>19</v>
      </c>
      <c r="N261" s="230" t="s">
        <v>45</v>
      </c>
      <c r="O261" s="86"/>
      <c r="P261" s="231">
        <f>O261*H261</f>
        <v>0</v>
      </c>
      <c r="Q261" s="231">
        <v>0</v>
      </c>
      <c r="R261" s="231">
        <f>Q261*H261</f>
        <v>0</v>
      </c>
      <c r="S261" s="231">
        <v>0</v>
      </c>
      <c r="T261" s="232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33" t="s">
        <v>234</v>
      </c>
      <c r="AT261" s="233" t="s">
        <v>145</v>
      </c>
      <c r="AU261" s="233" t="s">
        <v>84</v>
      </c>
      <c r="AY261" s="19" t="s">
        <v>142</v>
      </c>
      <c r="BE261" s="234">
        <f>IF(N261="základní",J261,0)</f>
        <v>0</v>
      </c>
      <c r="BF261" s="234">
        <f>IF(N261="snížená",J261,0)</f>
        <v>0</v>
      </c>
      <c r="BG261" s="234">
        <f>IF(N261="zákl. přenesená",J261,0)</f>
        <v>0</v>
      </c>
      <c r="BH261" s="234">
        <f>IF(N261="sníž. přenesená",J261,0)</f>
        <v>0</v>
      </c>
      <c r="BI261" s="234">
        <f>IF(N261="nulová",J261,0)</f>
        <v>0</v>
      </c>
      <c r="BJ261" s="19" t="s">
        <v>82</v>
      </c>
      <c r="BK261" s="234">
        <f>ROUND(I261*H261,2)</f>
        <v>0</v>
      </c>
      <c r="BL261" s="19" t="s">
        <v>234</v>
      </c>
      <c r="BM261" s="233" t="s">
        <v>419</v>
      </c>
    </row>
    <row r="262" s="2" customFormat="1" ht="16.5" customHeight="1">
      <c r="A262" s="40"/>
      <c r="B262" s="41"/>
      <c r="C262" s="282" t="s">
        <v>420</v>
      </c>
      <c r="D262" s="282" t="s">
        <v>263</v>
      </c>
      <c r="E262" s="283" t="s">
        <v>421</v>
      </c>
      <c r="F262" s="284" t="s">
        <v>422</v>
      </c>
      <c r="G262" s="285" t="s">
        <v>155</v>
      </c>
      <c r="H262" s="286">
        <v>4</v>
      </c>
      <c r="I262" s="287"/>
      <c r="J262" s="288">
        <f>ROUND(I262*H262,2)</f>
        <v>0</v>
      </c>
      <c r="K262" s="289"/>
      <c r="L262" s="290"/>
      <c r="M262" s="291" t="s">
        <v>19</v>
      </c>
      <c r="N262" s="292" t="s">
        <v>45</v>
      </c>
      <c r="O262" s="86"/>
      <c r="P262" s="231">
        <f>O262*H262</f>
        <v>0</v>
      </c>
      <c r="Q262" s="231">
        <v>0</v>
      </c>
      <c r="R262" s="231">
        <f>Q262*H262</f>
        <v>0</v>
      </c>
      <c r="S262" s="231">
        <v>0</v>
      </c>
      <c r="T262" s="232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33" t="s">
        <v>313</v>
      </c>
      <c r="AT262" s="233" t="s">
        <v>263</v>
      </c>
      <c r="AU262" s="233" t="s">
        <v>84</v>
      </c>
      <c r="AY262" s="19" t="s">
        <v>142</v>
      </c>
      <c r="BE262" s="234">
        <f>IF(N262="základní",J262,0)</f>
        <v>0</v>
      </c>
      <c r="BF262" s="234">
        <f>IF(N262="snížená",J262,0)</f>
        <v>0</v>
      </c>
      <c r="BG262" s="234">
        <f>IF(N262="zákl. přenesená",J262,0)</f>
        <v>0</v>
      </c>
      <c r="BH262" s="234">
        <f>IF(N262="sníž. přenesená",J262,0)</f>
        <v>0</v>
      </c>
      <c r="BI262" s="234">
        <f>IF(N262="nulová",J262,0)</f>
        <v>0</v>
      </c>
      <c r="BJ262" s="19" t="s">
        <v>82</v>
      </c>
      <c r="BK262" s="234">
        <f>ROUND(I262*H262,2)</f>
        <v>0</v>
      </c>
      <c r="BL262" s="19" t="s">
        <v>234</v>
      </c>
      <c r="BM262" s="233" t="s">
        <v>423</v>
      </c>
    </row>
    <row r="263" s="2" customFormat="1" ht="16.5" customHeight="1">
      <c r="A263" s="40"/>
      <c r="B263" s="41"/>
      <c r="C263" s="221" t="s">
        <v>424</v>
      </c>
      <c r="D263" s="221" t="s">
        <v>145</v>
      </c>
      <c r="E263" s="222" t="s">
        <v>425</v>
      </c>
      <c r="F263" s="223" t="s">
        <v>426</v>
      </c>
      <c r="G263" s="224" t="s">
        <v>208</v>
      </c>
      <c r="H263" s="225">
        <v>150</v>
      </c>
      <c r="I263" s="226"/>
      <c r="J263" s="227">
        <f>ROUND(I263*H263,2)</f>
        <v>0</v>
      </c>
      <c r="K263" s="228"/>
      <c r="L263" s="46"/>
      <c r="M263" s="229" t="s">
        <v>19</v>
      </c>
      <c r="N263" s="230" t="s">
        <v>45</v>
      </c>
      <c r="O263" s="86"/>
      <c r="P263" s="231">
        <f>O263*H263</f>
        <v>0</v>
      </c>
      <c r="Q263" s="231">
        <v>0</v>
      </c>
      <c r="R263" s="231">
        <f>Q263*H263</f>
        <v>0</v>
      </c>
      <c r="S263" s="231">
        <v>0</v>
      </c>
      <c r="T263" s="232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33" t="s">
        <v>234</v>
      </c>
      <c r="AT263" s="233" t="s">
        <v>145</v>
      </c>
      <c r="AU263" s="233" t="s">
        <v>84</v>
      </c>
      <c r="AY263" s="19" t="s">
        <v>142</v>
      </c>
      <c r="BE263" s="234">
        <f>IF(N263="základní",J263,0)</f>
        <v>0</v>
      </c>
      <c r="BF263" s="234">
        <f>IF(N263="snížená",J263,0)</f>
        <v>0</v>
      </c>
      <c r="BG263" s="234">
        <f>IF(N263="zákl. přenesená",J263,0)</f>
        <v>0</v>
      </c>
      <c r="BH263" s="234">
        <f>IF(N263="sníž. přenesená",J263,0)</f>
        <v>0</v>
      </c>
      <c r="BI263" s="234">
        <f>IF(N263="nulová",J263,0)</f>
        <v>0</v>
      </c>
      <c r="BJ263" s="19" t="s">
        <v>82</v>
      </c>
      <c r="BK263" s="234">
        <f>ROUND(I263*H263,2)</f>
        <v>0</v>
      </c>
      <c r="BL263" s="19" t="s">
        <v>234</v>
      </c>
      <c r="BM263" s="233" t="s">
        <v>427</v>
      </c>
    </row>
    <row r="264" s="2" customFormat="1">
      <c r="A264" s="40"/>
      <c r="B264" s="41"/>
      <c r="C264" s="42"/>
      <c r="D264" s="237" t="s">
        <v>157</v>
      </c>
      <c r="E264" s="42"/>
      <c r="F264" s="247" t="s">
        <v>428</v>
      </c>
      <c r="G264" s="42"/>
      <c r="H264" s="42"/>
      <c r="I264" s="138"/>
      <c r="J264" s="42"/>
      <c r="K264" s="42"/>
      <c r="L264" s="46"/>
      <c r="M264" s="248"/>
      <c r="N264" s="249"/>
      <c r="O264" s="86"/>
      <c r="P264" s="86"/>
      <c r="Q264" s="86"/>
      <c r="R264" s="86"/>
      <c r="S264" s="86"/>
      <c r="T264" s="87"/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T264" s="19" t="s">
        <v>157</v>
      </c>
      <c r="AU264" s="19" t="s">
        <v>84</v>
      </c>
    </row>
    <row r="265" s="2" customFormat="1" ht="16.5" customHeight="1">
      <c r="A265" s="40"/>
      <c r="B265" s="41"/>
      <c r="C265" s="282" t="s">
        <v>429</v>
      </c>
      <c r="D265" s="282" t="s">
        <v>263</v>
      </c>
      <c r="E265" s="283" t="s">
        <v>430</v>
      </c>
      <c r="F265" s="284" t="s">
        <v>431</v>
      </c>
      <c r="G265" s="285" t="s">
        <v>208</v>
      </c>
      <c r="H265" s="286">
        <v>165</v>
      </c>
      <c r="I265" s="287"/>
      <c r="J265" s="288">
        <f>ROUND(I265*H265,2)</f>
        <v>0</v>
      </c>
      <c r="K265" s="289"/>
      <c r="L265" s="290"/>
      <c r="M265" s="291" t="s">
        <v>19</v>
      </c>
      <c r="N265" s="292" t="s">
        <v>45</v>
      </c>
      <c r="O265" s="86"/>
      <c r="P265" s="231">
        <f>O265*H265</f>
        <v>0</v>
      </c>
      <c r="Q265" s="231">
        <v>0</v>
      </c>
      <c r="R265" s="231">
        <f>Q265*H265</f>
        <v>0</v>
      </c>
      <c r="S265" s="231">
        <v>0</v>
      </c>
      <c r="T265" s="232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33" t="s">
        <v>313</v>
      </c>
      <c r="AT265" s="233" t="s">
        <v>263</v>
      </c>
      <c r="AU265" s="233" t="s">
        <v>84</v>
      </c>
      <c r="AY265" s="19" t="s">
        <v>142</v>
      </c>
      <c r="BE265" s="234">
        <f>IF(N265="základní",J265,0)</f>
        <v>0</v>
      </c>
      <c r="BF265" s="234">
        <f>IF(N265="snížená",J265,0)</f>
        <v>0</v>
      </c>
      <c r="BG265" s="234">
        <f>IF(N265="zákl. přenesená",J265,0)</f>
        <v>0</v>
      </c>
      <c r="BH265" s="234">
        <f>IF(N265="sníž. přenesená",J265,0)</f>
        <v>0</v>
      </c>
      <c r="BI265" s="234">
        <f>IF(N265="nulová",J265,0)</f>
        <v>0</v>
      </c>
      <c r="BJ265" s="19" t="s">
        <v>82</v>
      </c>
      <c r="BK265" s="234">
        <f>ROUND(I265*H265,2)</f>
        <v>0</v>
      </c>
      <c r="BL265" s="19" t="s">
        <v>234</v>
      </c>
      <c r="BM265" s="233" t="s">
        <v>432</v>
      </c>
    </row>
    <row r="266" s="13" customFormat="1">
      <c r="A266" s="13"/>
      <c r="B266" s="235"/>
      <c r="C266" s="236"/>
      <c r="D266" s="237" t="s">
        <v>151</v>
      </c>
      <c r="E266" s="238" t="s">
        <v>19</v>
      </c>
      <c r="F266" s="239" t="s">
        <v>433</v>
      </c>
      <c r="G266" s="236"/>
      <c r="H266" s="240">
        <v>165</v>
      </c>
      <c r="I266" s="241"/>
      <c r="J266" s="236"/>
      <c r="K266" s="236"/>
      <c r="L266" s="242"/>
      <c r="M266" s="243"/>
      <c r="N266" s="244"/>
      <c r="O266" s="244"/>
      <c r="P266" s="244"/>
      <c r="Q266" s="244"/>
      <c r="R266" s="244"/>
      <c r="S266" s="244"/>
      <c r="T266" s="245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6" t="s">
        <v>151</v>
      </c>
      <c r="AU266" s="246" t="s">
        <v>84</v>
      </c>
      <c r="AV266" s="13" t="s">
        <v>84</v>
      </c>
      <c r="AW266" s="13" t="s">
        <v>35</v>
      </c>
      <c r="AX266" s="13" t="s">
        <v>74</v>
      </c>
      <c r="AY266" s="246" t="s">
        <v>142</v>
      </c>
    </row>
    <row r="267" s="14" customFormat="1">
      <c r="A267" s="14"/>
      <c r="B267" s="250"/>
      <c r="C267" s="251"/>
      <c r="D267" s="237" t="s">
        <v>151</v>
      </c>
      <c r="E267" s="252" t="s">
        <v>19</v>
      </c>
      <c r="F267" s="253" t="s">
        <v>196</v>
      </c>
      <c r="G267" s="251"/>
      <c r="H267" s="254">
        <v>165</v>
      </c>
      <c r="I267" s="255"/>
      <c r="J267" s="251"/>
      <c r="K267" s="251"/>
      <c r="L267" s="256"/>
      <c r="M267" s="257"/>
      <c r="N267" s="258"/>
      <c r="O267" s="258"/>
      <c r="P267" s="258"/>
      <c r="Q267" s="258"/>
      <c r="R267" s="258"/>
      <c r="S267" s="258"/>
      <c r="T267" s="259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60" t="s">
        <v>151</v>
      </c>
      <c r="AU267" s="260" t="s">
        <v>84</v>
      </c>
      <c r="AV267" s="14" t="s">
        <v>149</v>
      </c>
      <c r="AW267" s="14" t="s">
        <v>35</v>
      </c>
      <c r="AX267" s="14" t="s">
        <v>82</v>
      </c>
      <c r="AY267" s="260" t="s">
        <v>142</v>
      </c>
    </row>
    <row r="268" s="2" customFormat="1" ht="16.5" customHeight="1">
      <c r="A268" s="40"/>
      <c r="B268" s="41"/>
      <c r="C268" s="221" t="s">
        <v>434</v>
      </c>
      <c r="D268" s="221" t="s">
        <v>145</v>
      </c>
      <c r="E268" s="222" t="s">
        <v>435</v>
      </c>
      <c r="F268" s="223" t="s">
        <v>436</v>
      </c>
      <c r="G268" s="224" t="s">
        <v>208</v>
      </c>
      <c r="H268" s="225">
        <v>400</v>
      </c>
      <c r="I268" s="226"/>
      <c r="J268" s="227">
        <f>ROUND(I268*H268,2)</f>
        <v>0</v>
      </c>
      <c r="K268" s="228"/>
      <c r="L268" s="46"/>
      <c r="M268" s="229" t="s">
        <v>19</v>
      </c>
      <c r="N268" s="230" t="s">
        <v>45</v>
      </c>
      <c r="O268" s="86"/>
      <c r="P268" s="231">
        <f>O268*H268</f>
        <v>0</v>
      </c>
      <c r="Q268" s="231">
        <v>0</v>
      </c>
      <c r="R268" s="231">
        <f>Q268*H268</f>
        <v>0</v>
      </c>
      <c r="S268" s="231">
        <v>0</v>
      </c>
      <c r="T268" s="232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33" t="s">
        <v>234</v>
      </c>
      <c r="AT268" s="233" t="s">
        <v>145</v>
      </c>
      <c r="AU268" s="233" t="s">
        <v>84</v>
      </c>
      <c r="AY268" s="19" t="s">
        <v>142</v>
      </c>
      <c r="BE268" s="234">
        <f>IF(N268="základní",J268,0)</f>
        <v>0</v>
      </c>
      <c r="BF268" s="234">
        <f>IF(N268="snížená",J268,0)</f>
        <v>0</v>
      </c>
      <c r="BG268" s="234">
        <f>IF(N268="zákl. přenesená",J268,0)</f>
        <v>0</v>
      </c>
      <c r="BH268" s="234">
        <f>IF(N268="sníž. přenesená",J268,0)</f>
        <v>0</v>
      </c>
      <c r="BI268" s="234">
        <f>IF(N268="nulová",J268,0)</f>
        <v>0</v>
      </c>
      <c r="BJ268" s="19" t="s">
        <v>82</v>
      </c>
      <c r="BK268" s="234">
        <f>ROUND(I268*H268,2)</f>
        <v>0</v>
      </c>
      <c r="BL268" s="19" t="s">
        <v>234</v>
      </c>
      <c r="BM268" s="233" t="s">
        <v>437</v>
      </c>
    </row>
    <row r="269" s="2" customFormat="1" ht="16.5" customHeight="1">
      <c r="A269" s="40"/>
      <c r="B269" s="41"/>
      <c r="C269" s="282" t="s">
        <v>438</v>
      </c>
      <c r="D269" s="282" t="s">
        <v>263</v>
      </c>
      <c r="E269" s="283" t="s">
        <v>439</v>
      </c>
      <c r="F269" s="284" t="s">
        <v>440</v>
      </c>
      <c r="G269" s="285" t="s">
        <v>208</v>
      </c>
      <c r="H269" s="286">
        <v>440</v>
      </c>
      <c r="I269" s="287"/>
      <c r="J269" s="288">
        <f>ROUND(I269*H269,2)</f>
        <v>0</v>
      </c>
      <c r="K269" s="289"/>
      <c r="L269" s="290"/>
      <c r="M269" s="291" t="s">
        <v>19</v>
      </c>
      <c r="N269" s="292" t="s">
        <v>45</v>
      </c>
      <c r="O269" s="86"/>
      <c r="P269" s="231">
        <f>O269*H269</f>
        <v>0</v>
      </c>
      <c r="Q269" s="231">
        <v>0</v>
      </c>
      <c r="R269" s="231">
        <f>Q269*H269</f>
        <v>0</v>
      </c>
      <c r="S269" s="231">
        <v>0</v>
      </c>
      <c r="T269" s="232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33" t="s">
        <v>313</v>
      </c>
      <c r="AT269" s="233" t="s">
        <v>263</v>
      </c>
      <c r="AU269" s="233" t="s">
        <v>84</v>
      </c>
      <c r="AY269" s="19" t="s">
        <v>142</v>
      </c>
      <c r="BE269" s="234">
        <f>IF(N269="základní",J269,0)</f>
        <v>0</v>
      </c>
      <c r="BF269" s="234">
        <f>IF(N269="snížená",J269,0)</f>
        <v>0</v>
      </c>
      <c r="BG269" s="234">
        <f>IF(N269="zákl. přenesená",J269,0)</f>
        <v>0</v>
      </c>
      <c r="BH269" s="234">
        <f>IF(N269="sníž. přenesená",J269,0)</f>
        <v>0</v>
      </c>
      <c r="BI269" s="234">
        <f>IF(N269="nulová",J269,0)</f>
        <v>0</v>
      </c>
      <c r="BJ269" s="19" t="s">
        <v>82</v>
      </c>
      <c r="BK269" s="234">
        <f>ROUND(I269*H269,2)</f>
        <v>0</v>
      </c>
      <c r="BL269" s="19" t="s">
        <v>234</v>
      </c>
      <c r="BM269" s="233" t="s">
        <v>441</v>
      </c>
    </row>
    <row r="270" s="13" customFormat="1">
      <c r="A270" s="13"/>
      <c r="B270" s="235"/>
      <c r="C270" s="236"/>
      <c r="D270" s="237" t="s">
        <v>151</v>
      </c>
      <c r="E270" s="238" t="s">
        <v>19</v>
      </c>
      <c r="F270" s="239" t="s">
        <v>442</v>
      </c>
      <c r="G270" s="236"/>
      <c r="H270" s="240">
        <v>440</v>
      </c>
      <c r="I270" s="241"/>
      <c r="J270" s="236"/>
      <c r="K270" s="236"/>
      <c r="L270" s="242"/>
      <c r="M270" s="243"/>
      <c r="N270" s="244"/>
      <c r="O270" s="244"/>
      <c r="P270" s="244"/>
      <c r="Q270" s="244"/>
      <c r="R270" s="244"/>
      <c r="S270" s="244"/>
      <c r="T270" s="245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6" t="s">
        <v>151</v>
      </c>
      <c r="AU270" s="246" t="s">
        <v>84</v>
      </c>
      <c r="AV270" s="13" t="s">
        <v>84</v>
      </c>
      <c r="AW270" s="13" t="s">
        <v>35</v>
      </c>
      <c r="AX270" s="13" t="s">
        <v>74</v>
      </c>
      <c r="AY270" s="246" t="s">
        <v>142</v>
      </c>
    </row>
    <row r="271" s="14" customFormat="1">
      <c r="A271" s="14"/>
      <c r="B271" s="250"/>
      <c r="C271" s="251"/>
      <c r="D271" s="237" t="s">
        <v>151</v>
      </c>
      <c r="E271" s="252" t="s">
        <v>19</v>
      </c>
      <c r="F271" s="253" t="s">
        <v>196</v>
      </c>
      <c r="G271" s="251"/>
      <c r="H271" s="254">
        <v>440</v>
      </c>
      <c r="I271" s="255"/>
      <c r="J271" s="251"/>
      <c r="K271" s="251"/>
      <c r="L271" s="256"/>
      <c r="M271" s="257"/>
      <c r="N271" s="258"/>
      <c r="O271" s="258"/>
      <c r="P271" s="258"/>
      <c r="Q271" s="258"/>
      <c r="R271" s="258"/>
      <c r="S271" s="258"/>
      <c r="T271" s="259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60" t="s">
        <v>151</v>
      </c>
      <c r="AU271" s="260" t="s">
        <v>84</v>
      </c>
      <c r="AV271" s="14" t="s">
        <v>149</v>
      </c>
      <c r="AW271" s="14" t="s">
        <v>35</v>
      </c>
      <c r="AX271" s="14" t="s">
        <v>82</v>
      </c>
      <c r="AY271" s="260" t="s">
        <v>142</v>
      </c>
    </row>
    <row r="272" s="12" customFormat="1" ht="22.8" customHeight="1">
      <c r="A272" s="12"/>
      <c r="B272" s="205"/>
      <c r="C272" s="206"/>
      <c r="D272" s="207" t="s">
        <v>73</v>
      </c>
      <c r="E272" s="219" t="s">
        <v>443</v>
      </c>
      <c r="F272" s="219" t="s">
        <v>444</v>
      </c>
      <c r="G272" s="206"/>
      <c r="H272" s="206"/>
      <c r="I272" s="209"/>
      <c r="J272" s="220">
        <f>BK272</f>
        <v>0</v>
      </c>
      <c r="K272" s="206"/>
      <c r="L272" s="211"/>
      <c r="M272" s="212"/>
      <c r="N272" s="213"/>
      <c r="O272" s="213"/>
      <c r="P272" s="214">
        <f>SUM(P273:P274)</f>
        <v>0</v>
      </c>
      <c r="Q272" s="213"/>
      <c r="R272" s="214">
        <f>SUM(R273:R274)</f>
        <v>0</v>
      </c>
      <c r="S272" s="213"/>
      <c r="T272" s="215">
        <f>SUM(T273:T274)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16" t="s">
        <v>84</v>
      </c>
      <c r="AT272" s="217" t="s">
        <v>73</v>
      </c>
      <c r="AU272" s="217" t="s">
        <v>82</v>
      </c>
      <c r="AY272" s="216" t="s">
        <v>142</v>
      </c>
      <c r="BK272" s="218">
        <f>SUM(BK273:BK274)</f>
        <v>0</v>
      </c>
    </row>
    <row r="273" s="2" customFormat="1" ht="16.5" customHeight="1">
      <c r="A273" s="40"/>
      <c r="B273" s="41"/>
      <c r="C273" s="221" t="s">
        <v>445</v>
      </c>
      <c r="D273" s="221" t="s">
        <v>145</v>
      </c>
      <c r="E273" s="222" t="s">
        <v>446</v>
      </c>
      <c r="F273" s="223" t="s">
        <v>447</v>
      </c>
      <c r="G273" s="224" t="s">
        <v>155</v>
      </c>
      <c r="H273" s="225">
        <v>3</v>
      </c>
      <c r="I273" s="226"/>
      <c r="J273" s="227">
        <f>ROUND(I273*H273,2)</f>
        <v>0</v>
      </c>
      <c r="K273" s="228"/>
      <c r="L273" s="46"/>
      <c r="M273" s="229" t="s">
        <v>19</v>
      </c>
      <c r="N273" s="230" t="s">
        <v>45</v>
      </c>
      <c r="O273" s="86"/>
      <c r="P273" s="231">
        <f>O273*H273</f>
        <v>0</v>
      </c>
      <c r="Q273" s="231">
        <v>0</v>
      </c>
      <c r="R273" s="231">
        <f>Q273*H273</f>
        <v>0</v>
      </c>
      <c r="S273" s="231">
        <v>0</v>
      </c>
      <c r="T273" s="232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33" t="s">
        <v>234</v>
      </c>
      <c r="AT273" s="233" t="s">
        <v>145</v>
      </c>
      <c r="AU273" s="233" t="s">
        <v>84</v>
      </c>
      <c r="AY273" s="19" t="s">
        <v>142</v>
      </c>
      <c r="BE273" s="234">
        <f>IF(N273="základní",J273,0)</f>
        <v>0</v>
      </c>
      <c r="BF273" s="234">
        <f>IF(N273="snížená",J273,0)</f>
        <v>0</v>
      </c>
      <c r="BG273" s="234">
        <f>IF(N273="zákl. přenesená",J273,0)</f>
        <v>0</v>
      </c>
      <c r="BH273" s="234">
        <f>IF(N273="sníž. přenesená",J273,0)</f>
        <v>0</v>
      </c>
      <c r="BI273" s="234">
        <f>IF(N273="nulová",J273,0)</f>
        <v>0</v>
      </c>
      <c r="BJ273" s="19" t="s">
        <v>82</v>
      </c>
      <c r="BK273" s="234">
        <f>ROUND(I273*H273,2)</f>
        <v>0</v>
      </c>
      <c r="BL273" s="19" t="s">
        <v>234</v>
      </c>
      <c r="BM273" s="233" t="s">
        <v>448</v>
      </c>
    </row>
    <row r="274" s="2" customFormat="1">
      <c r="A274" s="40"/>
      <c r="B274" s="41"/>
      <c r="C274" s="42"/>
      <c r="D274" s="237" t="s">
        <v>157</v>
      </c>
      <c r="E274" s="42"/>
      <c r="F274" s="247" t="s">
        <v>449</v>
      </c>
      <c r="G274" s="42"/>
      <c r="H274" s="42"/>
      <c r="I274" s="138"/>
      <c r="J274" s="42"/>
      <c r="K274" s="42"/>
      <c r="L274" s="46"/>
      <c r="M274" s="248"/>
      <c r="N274" s="249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157</v>
      </c>
      <c r="AU274" s="19" t="s">
        <v>84</v>
      </c>
    </row>
    <row r="275" s="12" customFormat="1" ht="22.8" customHeight="1">
      <c r="A275" s="12"/>
      <c r="B275" s="205"/>
      <c r="C275" s="206"/>
      <c r="D275" s="207" t="s">
        <v>73</v>
      </c>
      <c r="E275" s="219" t="s">
        <v>450</v>
      </c>
      <c r="F275" s="219" t="s">
        <v>451</v>
      </c>
      <c r="G275" s="206"/>
      <c r="H275" s="206"/>
      <c r="I275" s="209"/>
      <c r="J275" s="220">
        <f>BK275</f>
        <v>0</v>
      </c>
      <c r="K275" s="206"/>
      <c r="L275" s="211"/>
      <c r="M275" s="212"/>
      <c r="N275" s="213"/>
      <c r="O275" s="213"/>
      <c r="P275" s="214">
        <f>SUM(P276:P302)</f>
        <v>0</v>
      </c>
      <c r="Q275" s="213"/>
      <c r="R275" s="214">
        <f>SUM(R276:R302)</f>
        <v>0.041230000000000003</v>
      </c>
      <c r="S275" s="213"/>
      <c r="T275" s="215">
        <f>SUM(T276:T302)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16" t="s">
        <v>84</v>
      </c>
      <c r="AT275" s="217" t="s">
        <v>73</v>
      </c>
      <c r="AU275" s="217" t="s">
        <v>82</v>
      </c>
      <c r="AY275" s="216" t="s">
        <v>142</v>
      </c>
      <c r="BK275" s="218">
        <f>SUM(BK276:BK302)</f>
        <v>0</v>
      </c>
    </row>
    <row r="276" s="2" customFormat="1" ht="16.5" customHeight="1">
      <c r="A276" s="40"/>
      <c r="B276" s="41"/>
      <c r="C276" s="221" t="s">
        <v>452</v>
      </c>
      <c r="D276" s="221" t="s">
        <v>145</v>
      </c>
      <c r="E276" s="222" t="s">
        <v>453</v>
      </c>
      <c r="F276" s="223" t="s">
        <v>454</v>
      </c>
      <c r="G276" s="224" t="s">
        <v>208</v>
      </c>
      <c r="H276" s="225">
        <v>25.600000000000001</v>
      </c>
      <c r="I276" s="226"/>
      <c r="J276" s="227">
        <f>ROUND(I276*H276,2)</f>
        <v>0</v>
      </c>
      <c r="K276" s="228"/>
      <c r="L276" s="46"/>
      <c r="M276" s="229" t="s">
        <v>19</v>
      </c>
      <c r="N276" s="230" t="s">
        <v>45</v>
      </c>
      <c r="O276" s="86"/>
      <c r="P276" s="231">
        <f>O276*H276</f>
        <v>0</v>
      </c>
      <c r="Q276" s="231">
        <v>0</v>
      </c>
      <c r="R276" s="231">
        <f>Q276*H276</f>
        <v>0</v>
      </c>
      <c r="S276" s="231">
        <v>0</v>
      </c>
      <c r="T276" s="232">
        <f>S276*H276</f>
        <v>0</v>
      </c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R276" s="233" t="s">
        <v>234</v>
      </c>
      <c r="AT276" s="233" t="s">
        <v>145</v>
      </c>
      <c r="AU276" s="233" t="s">
        <v>84</v>
      </c>
      <c r="AY276" s="19" t="s">
        <v>142</v>
      </c>
      <c r="BE276" s="234">
        <f>IF(N276="základní",J276,0)</f>
        <v>0</v>
      </c>
      <c r="BF276" s="234">
        <f>IF(N276="snížená",J276,0)</f>
        <v>0</v>
      </c>
      <c r="BG276" s="234">
        <f>IF(N276="zákl. přenesená",J276,0)</f>
        <v>0</v>
      </c>
      <c r="BH276" s="234">
        <f>IF(N276="sníž. přenesená",J276,0)</f>
        <v>0</v>
      </c>
      <c r="BI276" s="234">
        <f>IF(N276="nulová",J276,0)</f>
        <v>0</v>
      </c>
      <c r="BJ276" s="19" t="s">
        <v>82</v>
      </c>
      <c r="BK276" s="234">
        <f>ROUND(I276*H276,2)</f>
        <v>0</v>
      </c>
      <c r="BL276" s="19" t="s">
        <v>234</v>
      </c>
      <c r="BM276" s="233" t="s">
        <v>455</v>
      </c>
    </row>
    <row r="277" s="2" customFormat="1">
      <c r="A277" s="40"/>
      <c r="B277" s="41"/>
      <c r="C277" s="42"/>
      <c r="D277" s="237" t="s">
        <v>157</v>
      </c>
      <c r="E277" s="42"/>
      <c r="F277" s="247" t="s">
        <v>456</v>
      </c>
      <c r="G277" s="42"/>
      <c r="H277" s="42"/>
      <c r="I277" s="138"/>
      <c r="J277" s="42"/>
      <c r="K277" s="42"/>
      <c r="L277" s="46"/>
      <c r="M277" s="248"/>
      <c r="N277" s="249"/>
      <c r="O277" s="86"/>
      <c r="P277" s="86"/>
      <c r="Q277" s="86"/>
      <c r="R277" s="86"/>
      <c r="S277" s="86"/>
      <c r="T277" s="87"/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T277" s="19" t="s">
        <v>157</v>
      </c>
      <c r="AU277" s="19" t="s">
        <v>84</v>
      </c>
    </row>
    <row r="278" s="15" customFormat="1">
      <c r="A278" s="15"/>
      <c r="B278" s="261"/>
      <c r="C278" s="262"/>
      <c r="D278" s="237" t="s">
        <v>151</v>
      </c>
      <c r="E278" s="263" t="s">
        <v>19</v>
      </c>
      <c r="F278" s="264" t="s">
        <v>216</v>
      </c>
      <c r="G278" s="262"/>
      <c r="H278" s="263" t="s">
        <v>19</v>
      </c>
      <c r="I278" s="265"/>
      <c r="J278" s="262"/>
      <c r="K278" s="262"/>
      <c r="L278" s="266"/>
      <c r="M278" s="267"/>
      <c r="N278" s="268"/>
      <c r="O278" s="268"/>
      <c r="P278" s="268"/>
      <c r="Q278" s="268"/>
      <c r="R278" s="268"/>
      <c r="S278" s="268"/>
      <c r="T278" s="269"/>
      <c r="U278" s="15"/>
      <c r="V278" s="15"/>
      <c r="W278" s="15"/>
      <c r="X278" s="15"/>
      <c r="Y278" s="15"/>
      <c r="Z278" s="15"/>
      <c r="AA278" s="15"/>
      <c r="AB278" s="15"/>
      <c r="AC278" s="15"/>
      <c r="AD278" s="15"/>
      <c r="AE278" s="15"/>
      <c r="AT278" s="270" t="s">
        <v>151</v>
      </c>
      <c r="AU278" s="270" t="s">
        <v>84</v>
      </c>
      <c r="AV278" s="15" t="s">
        <v>82</v>
      </c>
      <c r="AW278" s="15" t="s">
        <v>35</v>
      </c>
      <c r="AX278" s="15" t="s">
        <v>74</v>
      </c>
      <c r="AY278" s="270" t="s">
        <v>142</v>
      </c>
    </row>
    <row r="279" s="13" customFormat="1">
      <c r="A279" s="13"/>
      <c r="B279" s="235"/>
      <c r="C279" s="236"/>
      <c r="D279" s="237" t="s">
        <v>151</v>
      </c>
      <c r="E279" s="238" t="s">
        <v>19</v>
      </c>
      <c r="F279" s="239" t="s">
        <v>217</v>
      </c>
      <c r="G279" s="236"/>
      <c r="H279" s="240">
        <v>1.5</v>
      </c>
      <c r="I279" s="241"/>
      <c r="J279" s="236"/>
      <c r="K279" s="236"/>
      <c r="L279" s="242"/>
      <c r="M279" s="243"/>
      <c r="N279" s="244"/>
      <c r="O279" s="244"/>
      <c r="P279" s="244"/>
      <c r="Q279" s="244"/>
      <c r="R279" s="244"/>
      <c r="S279" s="244"/>
      <c r="T279" s="245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6" t="s">
        <v>151</v>
      </c>
      <c r="AU279" s="246" t="s">
        <v>84</v>
      </c>
      <c r="AV279" s="13" t="s">
        <v>84</v>
      </c>
      <c r="AW279" s="13" t="s">
        <v>35</v>
      </c>
      <c r="AX279" s="13" t="s">
        <v>74</v>
      </c>
      <c r="AY279" s="246" t="s">
        <v>142</v>
      </c>
    </row>
    <row r="280" s="13" customFormat="1">
      <c r="A280" s="13"/>
      <c r="B280" s="235"/>
      <c r="C280" s="236"/>
      <c r="D280" s="237" t="s">
        <v>151</v>
      </c>
      <c r="E280" s="238" t="s">
        <v>19</v>
      </c>
      <c r="F280" s="239" t="s">
        <v>218</v>
      </c>
      <c r="G280" s="236"/>
      <c r="H280" s="240">
        <v>2.7999999999999998</v>
      </c>
      <c r="I280" s="241"/>
      <c r="J280" s="236"/>
      <c r="K280" s="236"/>
      <c r="L280" s="242"/>
      <c r="M280" s="243"/>
      <c r="N280" s="244"/>
      <c r="O280" s="244"/>
      <c r="P280" s="244"/>
      <c r="Q280" s="244"/>
      <c r="R280" s="244"/>
      <c r="S280" s="244"/>
      <c r="T280" s="245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6" t="s">
        <v>151</v>
      </c>
      <c r="AU280" s="246" t="s">
        <v>84</v>
      </c>
      <c r="AV280" s="13" t="s">
        <v>84</v>
      </c>
      <c r="AW280" s="13" t="s">
        <v>35</v>
      </c>
      <c r="AX280" s="13" t="s">
        <v>74</v>
      </c>
      <c r="AY280" s="246" t="s">
        <v>142</v>
      </c>
    </row>
    <row r="281" s="13" customFormat="1">
      <c r="A281" s="13"/>
      <c r="B281" s="235"/>
      <c r="C281" s="236"/>
      <c r="D281" s="237" t="s">
        <v>151</v>
      </c>
      <c r="E281" s="238" t="s">
        <v>19</v>
      </c>
      <c r="F281" s="239" t="s">
        <v>219</v>
      </c>
      <c r="G281" s="236"/>
      <c r="H281" s="240">
        <v>2</v>
      </c>
      <c r="I281" s="241"/>
      <c r="J281" s="236"/>
      <c r="K281" s="236"/>
      <c r="L281" s="242"/>
      <c r="M281" s="243"/>
      <c r="N281" s="244"/>
      <c r="O281" s="244"/>
      <c r="P281" s="244"/>
      <c r="Q281" s="244"/>
      <c r="R281" s="244"/>
      <c r="S281" s="244"/>
      <c r="T281" s="245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6" t="s">
        <v>151</v>
      </c>
      <c r="AU281" s="246" t="s">
        <v>84</v>
      </c>
      <c r="AV281" s="13" t="s">
        <v>84</v>
      </c>
      <c r="AW281" s="13" t="s">
        <v>35</v>
      </c>
      <c r="AX281" s="13" t="s">
        <v>74</v>
      </c>
      <c r="AY281" s="246" t="s">
        <v>142</v>
      </c>
    </row>
    <row r="282" s="15" customFormat="1">
      <c r="A282" s="15"/>
      <c r="B282" s="261"/>
      <c r="C282" s="262"/>
      <c r="D282" s="237" t="s">
        <v>151</v>
      </c>
      <c r="E282" s="263" t="s">
        <v>19</v>
      </c>
      <c r="F282" s="264" t="s">
        <v>220</v>
      </c>
      <c r="G282" s="262"/>
      <c r="H282" s="263" t="s">
        <v>19</v>
      </c>
      <c r="I282" s="265"/>
      <c r="J282" s="262"/>
      <c r="K282" s="262"/>
      <c r="L282" s="266"/>
      <c r="M282" s="267"/>
      <c r="N282" s="268"/>
      <c r="O282" s="268"/>
      <c r="P282" s="268"/>
      <c r="Q282" s="268"/>
      <c r="R282" s="268"/>
      <c r="S282" s="268"/>
      <c r="T282" s="269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70" t="s">
        <v>151</v>
      </c>
      <c r="AU282" s="270" t="s">
        <v>84</v>
      </c>
      <c r="AV282" s="15" t="s">
        <v>82</v>
      </c>
      <c r="AW282" s="15" t="s">
        <v>35</v>
      </c>
      <c r="AX282" s="15" t="s">
        <v>74</v>
      </c>
      <c r="AY282" s="270" t="s">
        <v>142</v>
      </c>
    </row>
    <row r="283" s="13" customFormat="1">
      <c r="A283" s="13"/>
      <c r="B283" s="235"/>
      <c r="C283" s="236"/>
      <c r="D283" s="237" t="s">
        <v>151</v>
      </c>
      <c r="E283" s="238" t="s">
        <v>19</v>
      </c>
      <c r="F283" s="239" t="s">
        <v>217</v>
      </c>
      <c r="G283" s="236"/>
      <c r="H283" s="240">
        <v>1.5</v>
      </c>
      <c r="I283" s="241"/>
      <c r="J283" s="236"/>
      <c r="K283" s="236"/>
      <c r="L283" s="242"/>
      <c r="M283" s="243"/>
      <c r="N283" s="244"/>
      <c r="O283" s="244"/>
      <c r="P283" s="244"/>
      <c r="Q283" s="244"/>
      <c r="R283" s="244"/>
      <c r="S283" s="244"/>
      <c r="T283" s="245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6" t="s">
        <v>151</v>
      </c>
      <c r="AU283" s="246" t="s">
        <v>84</v>
      </c>
      <c r="AV283" s="13" t="s">
        <v>84</v>
      </c>
      <c r="AW283" s="13" t="s">
        <v>35</v>
      </c>
      <c r="AX283" s="13" t="s">
        <v>74</v>
      </c>
      <c r="AY283" s="246" t="s">
        <v>142</v>
      </c>
    </row>
    <row r="284" s="13" customFormat="1">
      <c r="A284" s="13"/>
      <c r="B284" s="235"/>
      <c r="C284" s="236"/>
      <c r="D284" s="237" t="s">
        <v>151</v>
      </c>
      <c r="E284" s="238" t="s">
        <v>19</v>
      </c>
      <c r="F284" s="239" t="s">
        <v>218</v>
      </c>
      <c r="G284" s="236"/>
      <c r="H284" s="240">
        <v>2.7999999999999998</v>
      </c>
      <c r="I284" s="241"/>
      <c r="J284" s="236"/>
      <c r="K284" s="236"/>
      <c r="L284" s="242"/>
      <c r="M284" s="243"/>
      <c r="N284" s="244"/>
      <c r="O284" s="244"/>
      <c r="P284" s="244"/>
      <c r="Q284" s="244"/>
      <c r="R284" s="244"/>
      <c r="S284" s="244"/>
      <c r="T284" s="245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6" t="s">
        <v>151</v>
      </c>
      <c r="AU284" s="246" t="s">
        <v>84</v>
      </c>
      <c r="AV284" s="13" t="s">
        <v>84</v>
      </c>
      <c r="AW284" s="13" t="s">
        <v>35</v>
      </c>
      <c r="AX284" s="13" t="s">
        <v>74</v>
      </c>
      <c r="AY284" s="246" t="s">
        <v>142</v>
      </c>
    </row>
    <row r="285" s="13" customFormat="1">
      <c r="A285" s="13"/>
      <c r="B285" s="235"/>
      <c r="C285" s="236"/>
      <c r="D285" s="237" t="s">
        <v>151</v>
      </c>
      <c r="E285" s="238" t="s">
        <v>19</v>
      </c>
      <c r="F285" s="239" t="s">
        <v>222</v>
      </c>
      <c r="G285" s="236"/>
      <c r="H285" s="240">
        <v>2.2000000000000002</v>
      </c>
      <c r="I285" s="241"/>
      <c r="J285" s="236"/>
      <c r="K285" s="236"/>
      <c r="L285" s="242"/>
      <c r="M285" s="243"/>
      <c r="N285" s="244"/>
      <c r="O285" s="244"/>
      <c r="P285" s="244"/>
      <c r="Q285" s="244"/>
      <c r="R285" s="244"/>
      <c r="S285" s="244"/>
      <c r="T285" s="245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6" t="s">
        <v>151</v>
      </c>
      <c r="AU285" s="246" t="s">
        <v>84</v>
      </c>
      <c r="AV285" s="13" t="s">
        <v>84</v>
      </c>
      <c r="AW285" s="13" t="s">
        <v>35</v>
      </c>
      <c r="AX285" s="13" t="s">
        <v>74</v>
      </c>
      <c r="AY285" s="246" t="s">
        <v>142</v>
      </c>
    </row>
    <row r="286" s="13" customFormat="1">
      <c r="A286" s="13"/>
      <c r="B286" s="235"/>
      <c r="C286" s="236"/>
      <c r="D286" s="237" t="s">
        <v>151</v>
      </c>
      <c r="E286" s="238" t="s">
        <v>19</v>
      </c>
      <c r="F286" s="239" t="s">
        <v>219</v>
      </c>
      <c r="G286" s="236"/>
      <c r="H286" s="240">
        <v>2</v>
      </c>
      <c r="I286" s="241"/>
      <c r="J286" s="236"/>
      <c r="K286" s="236"/>
      <c r="L286" s="242"/>
      <c r="M286" s="243"/>
      <c r="N286" s="244"/>
      <c r="O286" s="244"/>
      <c r="P286" s="244"/>
      <c r="Q286" s="244"/>
      <c r="R286" s="244"/>
      <c r="S286" s="244"/>
      <c r="T286" s="245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6" t="s">
        <v>151</v>
      </c>
      <c r="AU286" s="246" t="s">
        <v>84</v>
      </c>
      <c r="AV286" s="13" t="s">
        <v>84</v>
      </c>
      <c r="AW286" s="13" t="s">
        <v>35</v>
      </c>
      <c r="AX286" s="13" t="s">
        <v>74</v>
      </c>
      <c r="AY286" s="246" t="s">
        <v>142</v>
      </c>
    </row>
    <row r="287" s="15" customFormat="1">
      <c r="A287" s="15"/>
      <c r="B287" s="261"/>
      <c r="C287" s="262"/>
      <c r="D287" s="237" t="s">
        <v>151</v>
      </c>
      <c r="E287" s="263" t="s">
        <v>19</v>
      </c>
      <c r="F287" s="264" t="s">
        <v>221</v>
      </c>
      <c r="G287" s="262"/>
      <c r="H287" s="263" t="s">
        <v>19</v>
      </c>
      <c r="I287" s="265"/>
      <c r="J287" s="262"/>
      <c r="K287" s="262"/>
      <c r="L287" s="266"/>
      <c r="M287" s="267"/>
      <c r="N287" s="268"/>
      <c r="O287" s="268"/>
      <c r="P287" s="268"/>
      <c r="Q287" s="268"/>
      <c r="R287" s="268"/>
      <c r="S287" s="268"/>
      <c r="T287" s="269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70" t="s">
        <v>151</v>
      </c>
      <c r="AU287" s="270" t="s">
        <v>84</v>
      </c>
      <c r="AV287" s="15" t="s">
        <v>82</v>
      </c>
      <c r="AW287" s="15" t="s">
        <v>35</v>
      </c>
      <c r="AX287" s="15" t="s">
        <v>74</v>
      </c>
      <c r="AY287" s="270" t="s">
        <v>142</v>
      </c>
    </row>
    <row r="288" s="13" customFormat="1">
      <c r="A288" s="13"/>
      <c r="B288" s="235"/>
      <c r="C288" s="236"/>
      <c r="D288" s="237" t="s">
        <v>151</v>
      </c>
      <c r="E288" s="238" t="s">
        <v>19</v>
      </c>
      <c r="F288" s="239" t="s">
        <v>222</v>
      </c>
      <c r="G288" s="236"/>
      <c r="H288" s="240">
        <v>2.2000000000000002</v>
      </c>
      <c r="I288" s="241"/>
      <c r="J288" s="236"/>
      <c r="K288" s="236"/>
      <c r="L288" s="242"/>
      <c r="M288" s="243"/>
      <c r="N288" s="244"/>
      <c r="O288" s="244"/>
      <c r="P288" s="244"/>
      <c r="Q288" s="244"/>
      <c r="R288" s="244"/>
      <c r="S288" s="244"/>
      <c r="T288" s="245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6" t="s">
        <v>151</v>
      </c>
      <c r="AU288" s="246" t="s">
        <v>84</v>
      </c>
      <c r="AV288" s="13" t="s">
        <v>84</v>
      </c>
      <c r="AW288" s="13" t="s">
        <v>35</v>
      </c>
      <c r="AX288" s="13" t="s">
        <v>74</v>
      </c>
      <c r="AY288" s="246" t="s">
        <v>142</v>
      </c>
    </row>
    <row r="289" s="13" customFormat="1">
      <c r="A289" s="13"/>
      <c r="B289" s="235"/>
      <c r="C289" s="236"/>
      <c r="D289" s="237" t="s">
        <v>151</v>
      </c>
      <c r="E289" s="238" t="s">
        <v>19</v>
      </c>
      <c r="F289" s="239" t="s">
        <v>222</v>
      </c>
      <c r="G289" s="236"/>
      <c r="H289" s="240">
        <v>2.2000000000000002</v>
      </c>
      <c r="I289" s="241"/>
      <c r="J289" s="236"/>
      <c r="K289" s="236"/>
      <c r="L289" s="242"/>
      <c r="M289" s="243"/>
      <c r="N289" s="244"/>
      <c r="O289" s="244"/>
      <c r="P289" s="244"/>
      <c r="Q289" s="244"/>
      <c r="R289" s="244"/>
      <c r="S289" s="244"/>
      <c r="T289" s="245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6" t="s">
        <v>151</v>
      </c>
      <c r="AU289" s="246" t="s">
        <v>84</v>
      </c>
      <c r="AV289" s="13" t="s">
        <v>84</v>
      </c>
      <c r="AW289" s="13" t="s">
        <v>35</v>
      </c>
      <c r="AX289" s="13" t="s">
        <v>74</v>
      </c>
      <c r="AY289" s="246" t="s">
        <v>142</v>
      </c>
    </row>
    <row r="290" s="13" customFormat="1">
      <c r="A290" s="13"/>
      <c r="B290" s="235"/>
      <c r="C290" s="236"/>
      <c r="D290" s="237" t="s">
        <v>151</v>
      </c>
      <c r="E290" s="238" t="s">
        <v>19</v>
      </c>
      <c r="F290" s="239" t="s">
        <v>223</v>
      </c>
      <c r="G290" s="236"/>
      <c r="H290" s="240">
        <v>1.3999999999999999</v>
      </c>
      <c r="I290" s="241"/>
      <c r="J290" s="236"/>
      <c r="K290" s="236"/>
      <c r="L290" s="242"/>
      <c r="M290" s="243"/>
      <c r="N290" s="244"/>
      <c r="O290" s="244"/>
      <c r="P290" s="244"/>
      <c r="Q290" s="244"/>
      <c r="R290" s="244"/>
      <c r="S290" s="244"/>
      <c r="T290" s="245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6" t="s">
        <v>151</v>
      </c>
      <c r="AU290" s="246" t="s">
        <v>84</v>
      </c>
      <c r="AV290" s="13" t="s">
        <v>84</v>
      </c>
      <c r="AW290" s="13" t="s">
        <v>35</v>
      </c>
      <c r="AX290" s="13" t="s">
        <v>74</v>
      </c>
      <c r="AY290" s="246" t="s">
        <v>142</v>
      </c>
    </row>
    <row r="291" s="15" customFormat="1">
      <c r="A291" s="15"/>
      <c r="B291" s="261"/>
      <c r="C291" s="262"/>
      <c r="D291" s="237" t="s">
        <v>151</v>
      </c>
      <c r="E291" s="263" t="s">
        <v>19</v>
      </c>
      <c r="F291" s="264" t="s">
        <v>224</v>
      </c>
      <c r="G291" s="262"/>
      <c r="H291" s="263" t="s">
        <v>19</v>
      </c>
      <c r="I291" s="265"/>
      <c r="J291" s="262"/>
      <c r="K291" s="262"/>
      <c r="L291" s="266"/>
      <c r="M291" s="267"/>
      <c r="N291" s="268"/>
      <c r="O291" s="268"/>
      <c r="P291" s="268"/>
      <c r="Q291" s="268"/>
      <c r="R291" s="268"/>
      <c r="S291" s="268"/>
      <c r="T291" s="269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70" t="s">
        <v>151</v>
      </c>
      <c r="AU291" s="270" t="s">
        <v>84</v>
      </c>
      <c r="AV291" s="15" t="s">
        <v>82</v>
      </c>
      <c r="AW291" s="15" t="s">
        <v>35</v>
      </c>
      <c r="AX291" s="15" t="s">
        <v>74</v>
      </c>
      <c r="AY291" s="270" t="s">
        <v>142</v>
      </c>
    </row>
    <row r="292" s="13" customFormat="1">
      <c r="A292" s="13"/>
      <c r="B292" s="235"/>
      <c r="C292" s="236"/>
      <c r="D292" s="237" t="s">
        <v>151</v>
      </c>
      <c r="E292" s="238" t="s">
        <v>19</v>
      </c>
      <c r="F292" s="239" t="s">
        <v>222</v>
      </c>
      <c r="G292" s="236"/>
      <c r="H292" s="240">
        <v>2.2000000000000002</v>
      </c>
      <c r="I292" s="241"/>
      <c r="J292" s="236"/>
      <c r="K292" s="236"/>
      <c r="L292" s="242"/>
      <c r="M292" s="243"/>
      <c r="N292" s="244"/>
      <c r="O292" s="244"/>
      <c r="P292" s="244"/>
      <c r="Q292" s="244"/>
      <c r="R292" s="244"/>
      <c r="S292" s="244"/>
      <c r="T292" s="24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6" t="s">
        <v>151</v>
      </c>
      <c r="AU292" s="246" t="s">
        <v>84</v>
      </c>
      <c r="AV292" s="13" t="s">
        <v>84</v>
      </c>
      <c r="AW292" s="13" t="s">
        <v>35</v>
      </c>
      <c r="AX292" s="13" t="s">
        <v>74</v>
      </c>
      <c r="AY292" s="246" t="s">
        <v>142</v>
      </c>
    </row>
    <row r="293" s="13" customFormat="1">
      <c r="A293" s="13"/>
      <c r="B293" s="235"/>
      <c r="C293" s="236"/>
      <c r="D293" s="237" t="s">
        <v>151</v>
      </c>
      <c r="E293" s="238" t="s">
        <v>19</v>
      </c>
      <c r="F293" s="239" t="s">
        <v>218</v>
      </c>
      <c r="G293" s="236"/>
      <c r="H293" s="240">
        <v>2.7999999999999998</v>
      </c>
      <c r="I293" s="241"/>
      <c r="J293" s="236"/>
      <c r="K293" s="236"/>
      <c r="L293" s="242"/>
      <c r="M293" s="243"/>
      <c r="N293" s="244"/>
      <c r="O293" s="244"/>
      <c r="P293" s="244"/>
      <c r="Q293" s="244"/>
      <c r="R293" s="244"/>
      <c r="S293" s="244"/>
      <c r="T293" s="245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6" t="s">
        <v>151</v>
      </c>
      <c r="AU293" s="246" t="s">
        <v>84</v>
      </c>
      <c r="AV293" s="13" t="s">
        <v>84</v>
      </c>
      <c r="AW293" s="13" t="s">
        <v>35</v>
      </c>
      <c r="AX293" s="13" t="s">
        <v>74</v>
      </c>
      <c r="AY293" s="246" t="s">
        <v>142</v>
      </c>
    </row>
    <row r="294" s="14" customFormat="1">
      <c r="A294" s="14"/>
      <c r="B294" s="250"/>
      <c r="C294" s="251"/>
      <c r="D294" s="237" t="s">
        <v>151</v>
      </c>
      <c r="E294" s="252" t="s">
        <v>19</v>
      </c>
      <c r="F294" s="253" t="s">
        <v>196</v>
      </c>
      <c r="G294" s="251"/>
      <c r="H294" s="254">
        <v>25.600000000000001</v>
      </c>
      <c r="I294" s="255"/>
      <c r="J294" s="251"/>
      <c r="K294" s="251"/>
      <c r="L294" s="256"/>
      <c r="M294" s="257"/>
      <c r="N294" s="258"/>
      <c r="O294" s="258"/>
      <c r="P294" s="258"/>
      <c r="Q294" s="258"/>
      <c r="R294" s="258"/>
      <c r="S294" s="258"/>
      <c r="T294" s="259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0" t="s">
        <v>151</v>
      </c>
      <c r="AU294" s="260" t="s">
        <v>84</v>
      </c>
      <c r="AV294" s="14" t="s">
        <v>149</v>
      </c>
      <c r="AW294" s="14" t="s">
        <v>35</v>
      </c>
      <c r="AX294" s="14" t="s">
        <v>82</v>
      </c>
      <c r="AY294" s="260" t="s">
        <v>142</v>
      </c>
    </row>
    <row r="295" s="2" customFormat="1" ht="16.5" customHeight="1">
      <c r="A295" s="40"/>
      <c r="B295" s="41"/>
      <c r="C295" s="221" t="s">
        <v>457</v>
      </c>
      <c r="D295" s="221" t="s">
        <v>145</v>
      </c>
      <c r="E295" s="222" t="s">
        <v>458</v>
      </c>
      <c r="F295" s="223" t="s">
        <v>459</v>
      </c>
      <c r="G295" s="224" t="s">
        <v>208</v>
      </c>
      <c r="H295" s="225">
        <v>19</v>
      </c>
      <c r="I295" s="226"/>
      <c r="J295" s="227">
        <f>ROUND(I295*H295,2)</f>
        <v>0</v>
      </c>
      <c r="K295" s="228"/>
      <c r="L295" s="46"/>
      <c r="M295" s="229" t="s">
        <v>19</v>
      </c>
      <c r="N295" s="230" t="s">
        <v>45</v>
      </c>
      <c r="O295" s="86"/>
      <c r="P295" s="231">
        <f>O295*H295</f>
        <v>0</v>
      </c>
      <c r="Q295" s="231">
        <v>0</v>
      </c>
      <c r="R295" s="231">
        <f>Q295*H295</f>
        <v>0</v>
      </c>
      <c r="S295" s="231">
        <v>0</v>
      </c>
      <c r="T295" s="232">
        <f>S295*H295</f>
        <v>0</v>
      </c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R295" s="233" t="s">
        <v>234</v>
      </c>
      <c r="AT295" s="233" t="s">
        <v>145</v>
      </c>
      <c r="AU295" s="233" t="s">
        <v>84</v>
      </c>
      <c r="AY295" s="19" t="s">
        <v>142</v>
      </c>
      <c r="BE295" s="234">
        <f>IF(N295="základní",J295,0)</f>
        <v>0</v>
      </c>
      <c r="BF295" s="234">
        <f>IF(N295="snížená",J295,0)</f>
        <v>0</v>
      </c>
      <c r="BG295" s="234">
        <f>IF(N295="zákl. přenesená",J295,0)</f>
        <v>0</v>
      </c>
      <c r="BH295" s="234">
        <f>IF(N295="sníž. přenesená",J295,0)</f>
        <v>0</v>
      </c>
      <c r="BI295" s="234">
        <f>IF(N295="nulová",J295,0)</f>
        <v>0</v>
      </c>
      <c r="BJ295" s="19" t="s">
        <v>82</v>
      </c>
      <c r="BK295" s="234">
        <f>ROUND(I295*H295,2)</f>
        <v>0</v>
      </c>
      <c r="BL295" s="19" t="s">
        <v>234</v>
      </c>
      <c r="BM295" s="233" t="s">
        <v>460</v>
      </c>
    </row>
    <row r="296" s="13" customFormat="1">
      <c r="A296" s="13"/>
      <c r="B296" s="235"/>
      <c r="C296" s="236"/>
      <c r="D296" s="237" t="s">
        <v>151</v>
      </c>
      <c r="E296" s="238" t="s">
        <v>19</v>
      </c>
      <c r="F296" s="239" t="s">
        <v>461</v>
      </c>
      <c r="G296" s="236"/>
      <c r="H296" s="240">
        <v>19</v>
      </c>
      <c r="I296" s="241"/>
      <c r="J296" s="236"/>
      <c r="K296" s="236"/>
      <c r="L296" s="242"/>
      <c r="M296" s="243"/>
      <c r="N296" s="244"/>
      <c r="O296" s="244"/>
      <c r="P296" s="244"/>
      <c r="Q296" s="244"/>
      <c r="R296" s="244"/>
      <c r="S296" s="244"/>
      <c r="T296" s="245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6" t="s">
        <v>151</v>
      </c>
      <c r="AU296" s="246" t="s">
        <v>84</v>
      </c>
      <c r="AV296" s="13" t="s">
        <v>84</v>
      </c>
      <c r="AW296" s="13" t="s">
        <v>35</v>
      </c>
      <c r="AX296" s="13" t="s">
        <v>74</v>
      </c>
      <c r="AY296" s="246" t="s">
        <v>142</v>
      </c>
    </row>
    <row r="297" s="14" customFormat="1">
      <c r="A297" s="14"/>
      <c r="B297" s="250"/>
      <c r="C297" s="251"/>
      <c r="D297" s="237" t="s">
        <v>151</v>
      </c>
      <c r="E297" s="252" t="s">
        <v>19</v>
      </c>
      <c r="F297" s="253" t="s">
        <v>196</v>
      </c>
      <c r="G297" s="251"/>
      <c r="H297" s="254">
        <v>19</v>
      </c>
      <c r="I297" s="255"/>
      <c r="J297" s="251"/>
      <c r="K297" s="251"/>
      <c r="L297" s="256"/>
      <c r="M297" s="257"/>
      <c r="N297" s="258"/>
      <c r="O297" s="258"/>
      <c r="P297" s="258"/>
      <c r="Q297" s="258"/>
      <c r="R297" s="258"/>
      <c r="S297" s="258"/>
      <c r="T297" s="259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60" t="s">
        <v>151</v>
      </c>
      <c r="AU297" s="260" t="s">
        <v>84</v>
      </c>
      <c r="AV297" s="14" t="s">
        <v>149</v>
      </c>
      <c r="AW297" s="14" t="s">
        <v>35</v>
      </c>
      <c r="AX297" s="14" t="s">
        <v>82</v>
      </c>
      <c r="AY297" s="260" t="s">
        <v>142</v>
      </c>
    </row>
    <row r="298" s="2" customFormat="1" ht="21.75" customHeight="1">
      <c r="A298" s="40"/>
      <c r="B298" s="41"/>
      <c r="C298" s="221" t="s">
        <v>462</v>
      </c>
      <c r="D298" s="221" t="s">
        <v>145</v>
      </c>
      <c r="E298" s="222" t="s">
        <v>463</v>
      </c>
      <c r="F298" s="223" t="s">
        <v>464</v>
      </c>
      <c r="G298" s="224" t="s">
        <v>208</v>
      </c>
      <c r="H298" s="225">
        <v>25.600000000000001</v>
      </c>
      <c r="I298" s="226"/>
      <c r="J298" s="227">
        <f>ROUND(I298*H298,2)</f>
        <v>0</v>
      </c>
      <c r="K298" s="228"/>
      <c r="L298" s="46"/>
      <c r="M298" s="229" t="s">
        <v>19</v>
      </c>
      <c r="N298" s="230" t="s">
        <v>45</v>
      </c>
      <c r="O298" s="86"/>
      <c r="P298" s="231">
        <f>O298*H298</f>
        <v>0</v>
      </c>
      <c r="Q298" s="231">
        <v>0</v>
      </c>
      <c r="R298" s="231">
        <f>Q298*H298</f>
        <v>0</v>
      </c>
      <c r="S298" s="231">
        <v>0</v>
      </c>
      <c r="T298" s="232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33" t="s">
        <v>234</v>
      </c>
      <c r="AT298" s="233" t="s">
        <v>145</v>
      </c>
      <c r="AU298" s="233" t="s">
        <v>84</v>
      </c>
      <c r="AY298" s="19" t="s">
        <v>142</v>
      </c>
      <c r="BE298" s="234">
        <f>IF(N298="základní",J298,0)</f>
        <v>0</v>
      </c>
      <c r="BF298" s="234">
        <f>IF(N298="snížená",J298,0)</f>
        <v>0</v>
      </c>
      <c r="BG298" s="234">
        <f>IF(N298="zákl. přenesená",J298,0)</f>
        <v>0</v>
      </c>
      <c r="BH298" s="234">
        <f>IF(N298="sníž. přenesená",J298,0)</f>
        <v>0</v>
      </c>
      <c r="BI298" s="234">
        <f>IF(N298="nulová",J298,0)</f>
        <v>0</v>
      </c>
      <c r="BJ298" s="19" t="s">
        <v>82</v>
      </c>
      <c r="BK298" s="234">
        <f>ROUND(I298*H298,2)</f>
        <v>0</v>
      </c>
      <c r="BL298" s="19" t="s">
        <v>234</v>
      </c>
      <c r="BM298" s="233" t="s">
        <v>465</v>
      </c>
    </row>
    <row r="299" s="2" customFormat="1" ht="16.5" customHeight="1">
      <c r="A299" s="40"/>
      <c r="B299" s="41"/>
      <c r="C299" s="221" t="s">
        <v>466</v>
      </c>
      <c r="D299" s="221" t="s">
        <v>145</v>
      </c>
      <c r="E299" s="222" t="s">
        <v>467</v>
      </c>
      <c r="F299" s="223" t="s">
        <v>468</v>
      </c>
      <c r="G299" s="224" t="s">
        <v>208</v>
      </c>
      <c r="H299" s="225">
        <v>48.200000000000003</v>
      </c>
      <c r="I299" s="226"/>
      <c r="J299" s="227">
        <f>ROUND(I299*H299,2)</f>
        <v>0</v>
      </c>
      <c r="K299" s="228"/>
      <c r="L299" s="46"/>
      <c r="M299" s="229" t="s">
        <v>19</v>
      </c>
      <c r="N299" s="230" t="s">
        <v>45</v>
      </c>
      <c r="O299" s="86"/>
      <c r="P299" s="231">
        <f>O299*H299</f>
        <v>0</v>
      </c>
      <c r="Q299" s="231">
        <v>0</v>
      </c>
      <c r="R299" s="231">
        <f>Q299*H299</f>
        <v>0</v>
      </c>
      <c r="S299" s="231">
        <v>0</v>
      </c>
      <c r="T299" s="232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33" t="s">
        <v>234</v>
      </c>
      <c r="AT299" s="233" t="s">
        <v>145</v>
      </c>
      <c r="AU299" s="233" t="s">
        <v>84</v>
      </c>
      <c r="AY299" s="19" t="s">
        <v>142</v>
      </c>
      <c r="BE299" s="234">
        <f>IF(N299="základní",J299,0)</f>
        <v>0</v>
      </c>
      <c r="BF299" s="234">
        <f>IF(N299="snížená",J299,0)</f>
        <v>0</v>
      </c>
      <c r="BG299" s="234">
        <f>IF(N299="zákl. přenesená",J299,0)</f>
        <v>0</v>
      </c>
      <c r="BH299" s="234">
        <f>IF(N299="sníž. přenesená",J299,0)</f>
        <v>0</v>
      </c>
      <c r="BI299" s="234">
        <f>IF(N299="nulová",J299,0)</f>
        <v>0</v>
      </c>
      <c r="BJ299" s="19" t="s">
        <v>82</v>
      </c>
      <c r="BK299" s="234">
        <f>ROUND(I299*H299,2)</f>
        <v>0</v>
      </c>
      <c r="BL299" s="19" t="s">
        <v>234</v>
      </c>
      <c r="BM299" s="233" t="s">
        <v>469</v>
      </c>
    </row>
    <row r="300" s="13" customFormat="1">
      <c r="A300" s="13"/>
      <c r="B300" s="235"/>
      <c r="C300" s="236"/>
      <c r="D300" s="237" t="s">
        <v>151</v>
      </c>
      <c r="E300" s="238" t="s">
        <v>19</v>
      </c>
      <c r="F300" s="239" t="s">
        <v>470</v>
      </c>
      <c r="G300" s="236"/>
      <c r="H300" s="240">
        <v>48.200000000000003</v>
      </c>
      <c r="I300" s="241"/>
      <c r="J300" s="236"/>
      <c r="K300" s="236"/>
      <c r="L300" s="242"/>
      <c r="M300" s="243"/>
      <c r="N300" s="244"/>
      <c r="O300" s="244"/>
      <c r="P300" s="244"/>
      <c r="Q300" s="244"/>
      <c r="R300" s="244"/>
      <c r="S300" s="244"/>
      <c r="T300" s="245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6" t="s">
        <v>151</v>
      </c>
      <c r="AU300" s="246" t="s">
        <v>84</v>
      </c>
      <c r="AV300" s="13" t="s">
        <v>84</v>
      </c>
      <c r="AW300" s="13" t="s">
        <v>35</v>
      </c>
      <c r="AX300" s="13" t="s">
        <v>82</v>
      </c>
      <c r="AY300" s="246" t="s">
        <v>142</v>
      </c>
    </row>
    <row r="301" s="2" customFormat="1" ht="21.75" customHeight="1">
      <c r="A301" s="40"/>
      <c r="B301" s="41"/>
      <c r="C301" s="221" t="s">
        <v>471</v>
      </c>
      <c r="D301" s="221" t="s">
        <v>145</v>
      </c>
      <c r="E301" s="222" t="s">
        <v>472</v>
      </c>
      <c r="F301" s="223" t="s">
        <v>473</v>
      </c>
      <c r="G301" s="224" t="s">
        <v>208</v>
      </c>
      <c r="H301" s="225">
        <v>19</v>
      </c>
      <c r="I301" s="226"/>
      <c r="J301" s="227">
        <f>ROUND(I301*H301,2)</f>
        <v>0</v>
      </c>
      <c r="K301" s="228"/>
      <c r="L301" s="46"/>
      <c r="M301" s="229" t="s">
        <v>19</v>
      </c>
      <c r="N301" s="230" t="s">
        <v>45</v>
      </c>
      <c r="O301" s="86"/>
      <c r="P301" s="231">
        <f>O301*H301</f>
        <v>0</v>
      </c>
      <c r="Q301" s="231">
        <v>0.0021700000000000001</v>
      </c>
      <c r="R301" s="231">
        <f>Q301*H301</f>
        <v>0.041230000000000003</v>
      </c>
      <c r="S301" s="231">
        <v>0</v>
      </c>
      <c r="T301" s="232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33" t="s">
        <v>234</v>
      </c>
      <c r="AT301" s="233" t="s">
        <v>145</v>
      </c>
      <c r="AU301" s="233" t="s">
        <v>84</v>
      </c>
      <c r="AY301" s="19" t="s">
        <v>142</v>
      </c>
      <c r="BE301" s="234">
        <f>IF(N301="základní",J301,0)</f>
        <v>0</v>
      </c>
      <c r="BF301" s="234">
        <f>IF(N301="snížená",J301,0)</f>
        <v>0</v>
      </c>
      <c r="BG301" s="234">
        <f>IF(N301="zákl. přenesená",J301,0)</f>
        <v>0</v>
      </c>
      <c r="BH301" s="234">
        <f>IF(N301="sníž. přenesená",J301,0)</f>
        <v>0</v>
      </c>
      <c r="BI301" s="234">
        <f>IF(N301="nulová",J301,0)</f>
        <v>0</v>
      </c>
      <c r="BJ301" s="19" t="s">
        <v>82</v>
      </c>
      <c r="BK301" s="234">
        <f>ROUND(I301*H301,2)</f>
        <v>0</v>
      </c>
      <c r="BL301" s="19" t="s">
        <v>234</v>
      </c>
      <c r="BM301" s="233" t="s">
        <v>474</v>
      </c>
    </row>
    <row r="302" s="2" customFormat="1" ht="16.5" customHeight="1">
      <c r="A302" s="40"/>
      <c r="B302" s="41"/>
      <c r="C302" s="221" t="s">
        <v>475</v>
      </c>
      <c r="D302" s="221" t="s">
        <v>145</v>
      </c>
      <c r="E302" s="222" t="s">
        <v>476</v>
      </c>
      <c r="F302" s="223" t="s">
        <v>477</v>
      </c>
      <c r="G302" s="224" t="s">
        <v>478</v>
      </c>
      <c r="H302" s="293"/>
      <c r="I302" s="226"/>
      <c r="J302" s="227">
        <f>ROUND(I302*H302,2)</f>
        <v>0</v>
      </c>
      <c r="K302" s="228"/>
      <c r="L302" s="46"/>
      <c r="M302" s="229" t="s">
        <v>19</v>
      </c>
      <c r="N302" s="230" t="s">
        <v>45</v>
      </c>
      <c r="O302" s="86"/>
      <c r="P302" s="231">
        <f>O302*H302</f>
        <v>0</v>
      </c>
      <c r="Q302" s="231">
        <v>0</v>
      </c>
      <c r="R302" s="231">
        <f>Q302*H302</f>
        <v>0</v>
      </c>
      <c r="S302" s="231">
        <v>0</v>
      </c>
      <c r="T302" s="232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33" t="s">
        <v>234</v>
      </c>
      <c r="AT302" s="233" t="s">
        <v>145</v>
      </c>
      <c r="AU302" s="233" t="s">
        <v>84</v>
      </c>
      <c r="AY302" s="19" t="s">
        <v>142</v>
      </c>
      <c r="BE302" s="234">
        <f>IF(N302="základní",J302,0)</f>
        <v>0</v>
      </c>
      <c r="BF302" s="234">
        <f>IF(N302="snížená",J302,0)</f>
        <v>0</v>
      </c>
      <c r="BG302" s="234">
        <f>IF(N302="zákl. přenesená",J302,0)</f>
        <v>0</v>
      </c>
      <c r="BH302" s="234">
        <f>IF(N302="sníž. přenesená",J302,0)</f>
        <v>0</v>
      </c>
      <c r="BI302" s="234">
        <f>IF(N302="nulová",J302,0)</f>
        <v>0</v>
      </c>
      <c r="BJ302" s="19" t="s">
        <v>82</v>
      </c>
      <c r="BK302" s="234">
        <f>ROUND(I302*H302,2)</f>
        <v>0</v>
      </c>
      <c r="BL302" s="19" t="s">
        <v>234</v>
      </c>
      <c r="BM302" s="233" t="s">
        <v>479</v>
      </c>
    </row>
    <row r="303" s="12" customFormat="1" ht="22.8" customHeight="1">
      <c r="A303" s="12"/>
      <c r="B303" s="205"/>
      <c r="C303" s="206"/>
      <c r="D303" s="207" t="s">
        <v>73</v>
      </c>
      <c r="E303" s="219" t="s">
        <v>480</v>
      </c>
      <c r="F303" s="219" t="s">
        <v>481</v>
      </c>
      <c r="G303" s="206"/>
      <c r="H303" s="206"/>
      <c r="I303" s="209"/>
      <c r="J303" s="220">
        <f>BK303</f>
        <v>0</v>
      </c>
      <c r="K303" s="206"/>
      <c r="L303" s="211"/>
      <c r="M303" s="212"/>
      <c r="N303" s="213"/>
      <c r="O303" s="213"/>
      <c r="P303" s="214">
        <f>SUM(P304:P408)</f>
        <v>0</v>
      </c>
      <c r="Q303" s="213"/>
      <c r="R303" s="214">
        <f>SUM(R304:R408)</f>
        <v>0.015816</v>
      </c>
      <c r="S303" s="213"/>
      <c r="T303" s="215">
        <f>SUM(T304:T408)</f>
        <v>0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216" t="s">
        <v>84</v>
      </c>
      <c r="AT303" s="217" t="s">
        <v>73</v>
      </c>
      <c r="AU303" s="217" t="s">
        <v>82</v>
      </c>
      <c r="AY303" s="216" t="s">
        <v>142</v>
      </c>
      <c r="BK303" s="218">
        <f>SUM(BK304:BK408)</f>
        <v>0</v>
      </c>
    </row>
    <row r="304" s="2" customFormat="1" ht="16.5" customHeight="1">
      <c r="A304" s="40"/>
      <c r="B304" s="41"/>
      <c r="C304" s="221" t="s">
        <v>482</v>
      </c>
      <c r="D304" s="221" t="s">
        <v>145</v>
      </c>
      <c r="E304" s="222" t="s">
        <v>483</v>
      </c>
      <c r="F304" s="223" t="s">
        <v>484</v>
      </c>
      <c r="G304" s="224" t="s">
        <v>155</v>
      </c>
      <c r="H304" s="225">
        <v>19</v>
      </c>
      <c r="I304" s="226"/>
      <c r="J304" s="227">
        <f>ROUND(I304*H304,2)</f>
        <v>0</v>
      </c>
      <c r="K304" s="228"/>
      <c r="L304" s="46"/>
      <c r="M304" s="229" t="s">
        <v>19</v>
      </c>
      <c r="N304" s="230" t="s">
        <v>45</v>
      </c>
      <c r="O304" s="86"/>
      <c r="P304" s="231">
        <f>O304*H304</f>
        <v>0</v>
      </c>
      <c r="Q304" s="231">
        <v>0</v>
      </c>
      <c r="R304" s="231">
        <f>Q304*H304</f>
        <v>0</v>
      </c>
      <c r="S304" s="231">
        <v>0</v>
      </c>
      <c r="T304" s="232">
        <f>S304*H304</f>
        <v>0</v>
      </c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R304" s="233" t="s">
        <v>234</v>
      </c>
      <c r="AT304" s="233" t="s">
        <v>145</v>
      </c>
      <c r="AU304" s="233" t="s">
        <v>84</v>
      </c>
      <c r="AY304" s="19" t="s">
        <v>142</v>
      </c>
      <c r="BE304" s="234">
        <f>IF(N304="základní",J304,0)</f>
        <v>0</v>
      </c>
      <c r="BF304" s="234">
        <f>IF(N304="snížená",J304,0)</f>
        <v>0</v>
      </c>
      <c r="BG304" s="234">
        <f>IF(N304="zákl. přenesená",J304,0)</f>
        <v>0</v>
      </c>
      <c r="BH304" s="234">
        <f>IF(N304="sníž. přenesená",J304,0)</f>
        <v>0</v>
      </c>
      <c r="BI304" s="234">
        <f>IF(N304="nulová",J304,0)</f>
        <v>0</v>
      </c>
      <c r="BJ304" s="19" t="s">
        <v>82</v>
      </c>
      <c r="BK304" s="234">
        <f>ROUND(I304*H304,2)</f>
        <v>0</v>
      </c>
      <c r="BL304" s="19" t="s">
        <v>234</v>
      </c>
      <c r="BM304" s="233" t="s">
        <v>485</v>
      </c>
    </row>
    <row r="305" s="15" customFormat="1">
      <c r="A305" s="15"/>
      <c r="B305" s="261"/>
      <c r="C305" s="262"/>
      <c r="D305" s="237" t="s">
        <v>151</v>
      </c>
      <c r="E305" s="263" t="s">
        <v>19</v>
      </c>
      <c r="F305" s="264" t="s">
        <v>216</v>
      </c>
      <c r="G305" s="262"/>
      <c r="H305" s="263" t="s">
        <v>19</v>
      </c>
      <c r="I305" s="265"/>
      <c r="J305" s="262"/>
      <c r="K305" s="262"/>
      <c r="L305" s="266"/>
      <c r="M305" s="267"/>
      <c r="N305" s="268"/>
      <c r="O305" s="268"/>
      <c r="P305" s="268"/>
      <c r="Q305" s="268"/>
      <c r="R305" s="268"/>
      <c r="S305" s="268"/>
      <c r="T305" s="269"/>
      <c r="U305" s="15"/>
      <c r="V305" s="15"/>
      <c r="W305" s="15"/>
      <c r="X305" s="15"/>
      <c r="Y305" s="15"/>
      <c r="Z305" s="15"/>
      <c r="AA305" s="15"/>
      <c r="AB305" s="15"/>
      <c r="AC305" s="15"/>
      <c r="AD305" s="15"/>
      <c r="AE305" s="15"/>
      <c r="AT305" s="270" t="s">
        <v>151</v>
      </c>
      <c r="AU305" s="270" t="s">
        <v>84</v>
      </c>
      <c r="AV305" s="15" t="s">
        <v>82</v>
      </c>
      <c r="AW305" s="15" t="s">
        <v>35</v>
      </c>
      <c r="AX305" s="15" t="s">
        <v>74</v>
      </c>
      <c r="AY305" s="270" t="s">
        <v>142</v>
      </c>
    </row>
    <row r="306" s="13" customFormat="1">
      <c r="A306" s="13"/>
      <c r="B306" s="235"/>
      <c r="C306" s="236"/>
      <c r="D306" s="237" t="s">
        <v>151</v>
      </c>
      <c r="E306" s="238" t="s">
        <v>19</v>
      </c>
      <c r="F306" s="239" t="s">
        <v>82</v>
      </c>
      <c r="G306" s="236"/>
      <c r="H306" s="240">
        <v>1</v>
      </c>
      <c r="I306" s="241"/>
      <c r="J306" s="236"/>
      <c r="K306" s="236"/>
      <c r="L306" s="242"/>
      <c r="M306" s="243"/>
      <c r="N306" s="244"/>
      <c r="O306" s="244"/>
      <c r="P306" s="244"/>
      <c r="Q306" s="244"/>
      <c r="R306" s="244"/>
      <c r="S306" s="244"/>
      <c r="T306" s="245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6" t="s">
        <v>151</v>
      </c>
      <c r="AU306" s="246" t="s">
        <v>84</v>
      </c>
      <c r="AV306" s="13" t="s">
        <v>84</v>
      </c>
      <c r="AW306" s="13" t="s">
        <v>35</v>
      </c>
      <c r="AX306" s="13" t="s">
        <v>74</v>
      </c>
      <c r="AY306" s="246" t="s">
        <v>142</v>
      </c>
    </row>
    <row r="307" s="13" customFormat="1">
      <c r="A307" s="13"/>
      <c r="B307" s="235"/>
      <c r="C307" s="236"/>
      <c r="D307" s="237" t="s">
        <v>151</v>
      </c>
      <c r="E307" s="238" t="s">
        <v>19</v>
      </c>
      <c r="F307" s="239" t="s">
        <v>84</v>
      </c>
      <c r="G307" s="236"/>
      <c r="H307" s="240">
        <v>2</v>
      </c>
      <c r="I307" s="241"/>
      <c r="J307" s="236"/>
      <c r="K307" s="236"/>
      <c r="L307" s="242"/>
      <c r="M307" s="243"/>
      <c r="N307" s="244"/>
      <c r="O307" s="244"/>
      <c r="P307" s="244"/>
      <c r="Q307" s="244"/>
      <c r="R307" s="244"/>
      <c r="S307" s="244"/>
      <c r="T307" s="245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6" t="s">
        <v>151</v>
      </c>
      <c r="AU307" s="246" t="s">
        <v>84</v>
      </c>
      <c r="AV307" s="13" t="s">
        <v>84</v>
      </c>
      <c r="AW307" s="13" t="s">
        <v>35</v>
      </c>
      <c r="AX307" s="13" t="s">
        <v>74</v>
      </c>
      <c r="AY307" s="246" t="s">
        <v>142</v>
      </c>
    </row>
    <row r="308" s="13" customFormat="1">
      <c r="A308" s="13"/>
      <c r="B308" s="235"/>
      <c r="C308" s="236"/>
      <c r="D308" s="237" t="s">
        <v>151</v>
      </c>
      <c r="E308" s="238" t="s">
        <v>19</v>
      </c>
      <c r="F308" s="239" t="s">
        <v>82</v>
      </c>
      <c r="G308" s="236"/>
      <c r="H308" s="240">
        <v>1</v>
      </c>
      <c r="I308" s="241"/>
      <c r="J308" s="236"/>
      <c r="K308" s="236"/>
      <c r="L308" s="242"/>
      <c r="M308" s="243"/>
      <c r="N308" s="244"/>
      <c r="O308" s="244"/>
      <c r="P308" s="244"/>
      <c r="Q308" s="244"/>
      <c r="R308" s="244"/>
      <c r="S308" s="244"/>
      <c r="T308" s="245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6" t="s">
        <v>151</v>
      </c>
      <c r="AU308" s="246" t="s">
        <v>84</v>
      </c>
      <c r="AV308" s="13" t="s">
        <v>84</v>
      </c>
      <c r="AW308" s="13" t="s">
        <v>35</v>
      </c>
      <c r="AX308" s="13" t="s">
        <v>74</v>
      </c>
      <c r="AY308" s="246" t="s">
        <v>142</v>
      </c>
    </row>
    <row r="309" s="15" customFormat="1">
      <c r="A309" s="15"/>
      <c r="B309" s="261"/>
      <c r="C309" s="262"/>
      <c r="D309" s="237" t="s">
        <v>151</v>
      </c>
      <c r="E309" s="263" t="s">
        <v>19</v>
      </c>
      <c r="F309" s="264" t="s">
        <v>220</v>
      </c>
      <c r="G309" s="262"/>
      <c r="H309" s="263" t="s">
        <v>19</v>
      </c>
      <c r="I309" s="265"/>
      <c r="J309" s="262"/>
      <c r="K309" s="262"/>
      <c r="L309" s="266"/>
      <c r="M309" s="267"/>
      <c r="N309" s="268"/>
      <c r="O309" s="268"/>
      <c r="P309" s="268"/>
      <c r="Q309" s="268"/>
      <c r="R309" s="268"/>
      <c r="S309" s="268"/>
      <c r="T309" s="269"/>
      <c r="U309" s="15"/>
      <c r="V309" s="15"/>
      <c r="W309" s="15"/>
      <c r="X309" s="15"/>
      <c r="Y309" s="15"/>
      <c r="Z309" s="15"/>
      <c r="AA309" s="15"/>
      <c r="AB309" s="15"/>
      <c r="AC309" s="15"/>
      <c r="AD309" s="15"/>
      <c r="AE309" s="15"/>
      <c r="AT309" s="270" t="s">
        <v>151</v>
      </c>
      <c r="AU309" s="270" t="s">
        <v>84</v>
      </c>
      <c r="AV309" s="15" t="s">
        <v>82</v>
      </c>
      <c r="AW309" s="15" t="s">
        <v>35</v>
      </c>
      <c r="AX309" s="15" t="s">
        <v>74</v>
      </c>
      <c r="AY309" s="270" t="s">
        <v>142</v>
      </c>
    </row>
    <row r="310" s="13" customFormat="1">
      <c r="A310" s="13"/>
      <c r="B310" s="235"/>
      <c r="C310" s="236"/>
      <c r="D310" s="237" t="s">
        <v>151</v>
      </c>
      <c r="E310" s="238" t="s">
        <v>19</v>
      </c>
      <c r="F310" s="239" t="s">
        <v>82</v>
      </c>
      <c r="G310" s="236"/>
      <c r="H310" s="240">
        <v>1</v>
      </c>
      <c r="I310" s="241"/>
      <c r="J310" s="236"/>
      <c r="K310" s="236"/>
      <c r="L310" s="242"/>
      <c r="M310" s="243"/>
      <c r="N310" s="244"/>
      <c r="O310" s="244"/>
      <c r="P310" s="244"/>
      <c r="Q310" s="244"/>
      <c r="R310" s="244"/>
      <c r="S310" s="244"/>
      <c r="T310" s="245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6" t="s">
        <v>151</v>
      </c>
      <c r="AU310" s="246" t="s">
        <v>84</v>
      </c>
      <c r="AV310" s="13" t="s">
        <v>84</v>
      </c>
      <c r="AW310" s="13" t="s">
        <v>35</v>
      </c>
      <c r="AX310" s="13" t="s">
        <v>74</v>
      </c>
      <c r="AY310" s="246" t="s">
        <v>142</v>
      </c>
    </row>
    <row r="311" s="13" customFormat="1">
      <c r="A311" s="13"/>
      <c r="B311" s="235"/>
      <c r="C311" s="236"/>
      <c r="D311" s="237" t="s">
        <v>151</v>
      </c>
      <c r="E311" s="238" t="s">
        <v>19</v>
      </c>
      <c r="F311" s="239" t="s">
        <v>84</v>
      </c>
      <c r="G311" s="236"/>
      <c r="H311" s="240">
        <v>2</v>
      </c>
      <c r="I311" s="241"/>
      <c r="J311" s="236"/>
      <c r="K311" s="236"/>
      <c r="L311" s="242"/>
      <c r="M311" s="243"/>
      <c r="N311" s="244"/>
      <c r="O311" s="244"/>
      <c r="P311" s="244"/>
      <c r="Q311" s="244"/>
      <c r="R311" s="244"/>
      <c r="S311" s="244"/>
      <c r="T311" s="245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6" t="s">
        <v>151</v>
      </c>
      <c r="AU311" s="246" t="s">
        <v>84</v>
      </c>
      <c r="AV311" s="13" t="s">
        <v>84</v>
      </c>
      <c r="AW311" s="13" t="s">
        <v>35</v>
      </c>
      <c r="AX311" s="13" t="s">
        <v>74</v>
      </c>
      <c r="AY311" s="246" t="s">
        <v>142</v>
      </c>
    </row>
    <row r="312" s="13" customFormat="1">
      <c r="A312" s="13"/>
      <c r="B312" s="235"/>
      <c r="C312" s="236"/>
      <c r="D312" s="237" t="s">
        <v>151</v>
      </c>
      <c r="E312" s="238" t="s">
        <v>19</v>
      </c>
      <c r="F312" s="239" t="s">
        <v>84</v>
      </c>
      <c r="G312" s="236"/>
      <c r="H312" s="240">
        <v>2</v>
      </c>
      <c r="I312" s="241"/>
      <c r="J312" s="236"/>
      <c r="K312" s="236"/>
      <c r="L312" s="242"/>
      <c r="M312" s="243"/>
      <c r="N312" s="244"/>
      <c r="O312" s="244"/>
      <c r="P312" s="244"/>
      <c r="Q312" s="244"/>
      <c r="R312" s="244"/>
      <c r="S312" s="244"/>
      <c r="T312" s="245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6" t="s">
        <v>151</v>
      </c>
      <c r="AU312" s="246" t="s">
        <v>84</v>
      </c>
      <c r="AV312" s="13" t="s">
        <v>84</v>
      </c>
      <c r="AW312" s="13" t="s">
        <v>35</v>
      </c>
      <c r="AX312" s="13" t="s">
        <v>74</v>
      </c>
      <c r="AY312" s="246" t="s">
        <v>142</v>
      </c>
    </row>
    <row r="313" s="13" customFormat="1">
      <c r="A313" s="13"/>
      <c r="B313" s="235"/>
      <c r="C313" s="236"/>
      <c r="D313" s="237" t="s">
        <v>151</v>
      </c>
      <c r="E313" s="238" t="s">
        <v>19</v>
      </c>
      <c r="F313" s="239" t="s">
        <v>82</v>
      </c>
      <c r="G313" s="236"/>
      <c r="H313" s="240">
        <v>1</v>
      </c>
      <c r="I313" s="241"/>
      <c r="J313" s="236"/>
      <c r="K313" s="236"/>
      <c r="L313" s="242"/>
      <c r="M313" s="243"/>
      <c r="N313" s="244"/>
      <c r="O313" s="244"/>
      <c r="P313" s="244"/>
      <c r="Q313" s="244"/>
      <c r="R313" s="244"/>
      <c r="S313" s="244"/>
      <c r="T313" s="245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6" t="s">
        <v>151</v>
      </c>
      <c r="AU313" s="246" t="s">
        <v>84</v>
      </c>
      <c r="AV313" s="13" t="s">
        <v>84</v>
      </c>
      <c r="AW313" s="13" t="s">
        <v>35</v>
      </c>
      <c r="AX313" s="13" t="s">
        <v>74</v>
      </c>
      <c r="AY313" s="246" t="s">
        <v>142</v>
      </c>
    </row>
    <row r="314" s="15" customFormat="1">
      <c r="A314" s="15"/>
      <c r="B314" s="261"/>
      <c r="C314" s="262"/>
      <c r="D314" s="237" t="s">
        <v>151</v>
      </c>
      <c r="E314" s="263" t="s">
        <v>19</v>
      </c>
      <c r="F314" s="264" t="s">
        <v>221</v>
      </c>
      <c r="G314" s="262"/>
      <c r="H314" s="263" t="s">
        <v>19</v>
      </c>
      <c r="I314" s="265"/>
      <c r="J314" s="262"/>
      <c r="K314" s="262"/>
      <c r="L314" s="266"/>
      <c r="M314" s="267"/>
      <c r="N314" s="268"/>
      <c r="O314" s="268"/>
      <c r="P314" s="268"/>
      <c r="Q314" s="268"/>
      <c r="R314" s="268"/>
      <c r="S314" s="268"/>
      <c r="T314" s="269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70" t="s">
        <v>151</v>
      </c>
      <c r="AU314" s="270" t="s">
        <v>84</v>
      </c>
      <c r="AV314" s="15" t="s">
        <v>82</v>
      </c>
      <c r="AW314" s="15" t="s">
        <v>35</v>
      </c>
      <c r="AX314" s="15" t="s">
        <v>74</v>
      </c>
      <c r="AY314" s="270" t="s">
        <v>142</v>
      </c>
    </row>
    <row r="315" s="13" customFormat="1">
      <c r="A315" s="13"/>
      <c r="B315" s="235"/>
      <c r="C315" s="236"/>
      <c r="D315" s="237" t="s">
        <v>151</v>
      </c>
      <c r="E315" s="238" t="s">
        <v>19</v>
      </c>
      <c r="F315" s="239" t="s">
        <v>84</v>
      </c>
      <c r="G315" s="236"/>
      <c r="H315" s="240">
        <v>2</v>
      </c>
      <c r="I315" s="241"/>
      <c r="J315" s="236"/>
      <c r="K315" s="236"/>
      <c r="L315" s="242"/>
      <c r="M315" s="243"/>
      <c r="N315" s="244"/>
      <c r="O315" s="244"/>
      <c r="P315" s="244"/>
      <c r="Q315" s="244"/>
      <c r="R315" s="244"/>
      <c r="S315" s="244"/>
      <c r="T315" s="245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6" t="s">
        <v>151</v>
      </c>
      <c r="AU315" s="246" t="s">
        <v>84</v>
      </c>
      <c r="AV315" s="13" t="s">
        <v>84</v>
      </c>
      <c r="AW315" s="13" t="s">
        <v>35</v>
      </c>
      <c r="AX315" s="13" t="s">
        <v>74</v>
      </c>
      <c r="AY315" s="246" t="s">
        <v>142</v>
      </c>
    </row>
    <row r="316" s="13" customFormat="1">
      <c r="A316" s="13"/>
      <c r="B316" s="235"/>
      <c r="C316" s="236"/>
      <c r="D316" s="237" t="s">
        <v>151</v>
      </c>
      <c r="E316" s="238" t="s">
        <v>19</v>
      </c>
      <c r="F316" s="239" t="s">
        <v>84</v>
      </c>
      <c r="G316" s="236"/>
      <c r="H316" s="240">
        <v>2</v>
      </c>
      <c r="I316" s="241"/>
      <c r="J316" s="236"/>
      <c r="K316" s="236"/>
      <c r="L316" s="242"/>
      <c r="M316" s="243"/>
      <c r="N316" s="244"/>
      <c r="O316" s="244"/>
      <c r="P316" s="244"/>
      <c r="Q316" s="244"/>
      <c r="R316" s="244"/>
      <c r="S316" s="244"/>
      <c r="T316" s="245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6" t="s">
        <v>151</v>
      </c>
      <c r="AU316" s="246" t="s">
        <v>84</v>
      </c>
      <c r="AV316" s="13" t="s">
        <v>84</v>
      </c>
      <c r="AW316" s="13" t="s">
        <v>35</v>
      </c>
      <c r="AX316" s="13" t="s">
        <v>74</v>
      </c>
      <c r="AY316" s="246" t="s">
        <v>142</v>
      </c>
    </row>
    <row r="317" s="13" customFormat="1">
      <c r="A317" s="13"/>
      <c r="B317" s="235"/>
      <c r="C317" s="236"/>
      <c r="D317" s="237" t="s">
        <v>151</v>
      </c>
      <c r="E317" s="238" t="s">
        <v>19</v>
      </c>
      <c r="F317" s="239" t="s">
        <v>82</v>
      </c>
      <c r="G317" s="236"/>
      <c r="H317" s="240">
        <v>1</v>
      </c>
      <c r="I317" s="241"/>
      <c r="J317" s="236"/>
      <c r="K317" s="236"/>
      <c r="L317" s="242"/>
      <c r="M317" s="243"/>
      <c r="N317" s="244"/>
      <c r="O317" s="244"/>
      <c r="P317" s="244"/>
      <c r="Q317" s="244"/>
      <c r="R317" s="244"/>
      <c r="S317" s="244"/>
      <c r="T317" s="245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6" t="s">
        <v>151</v>
      </c>
      <c r="AU317" s="246" t="s">
        <v>84</v>
      </c>
      <c r="AV317" s="13" t="s">
        <v>84</v>
      </c>
      <c r="AW317" s="13" t="s">
        <v>35</v>
      </c>
      <c r="AX317" s="13" t="s">
        <v>74</v>
      </c>
      <c r="AY317" s="246" t="s">
        <v>142</v>
      </c>
    </row>
    <row r="318" s="15" customFormat="1">
      <c r="A318" s="15"/>
      <c r="B318" s="261"/>
      <c r="C318" s="262"/>
      <c r="D318" s="237" t="s">
        <v>151</v>
      </c>
      <c r="E318" s="263" t="s">
        <v>19</v>
      </c>
      <c r="F318" s="264" t="s">
        <v>224</v>
      </c>
      <c r="G318" s="262"/>
      <c r="H318" s="263" t="s">
        <v>19</v>
      </c>
      <c r="I318" s="265"/>
      <c r="J318" s="262"/>
      <c r="K318" s="262"/>
      <c r="L318" s="266"/>
      <c r="M318" s="267"/>
      <c r="N318" s="268"/>
      <c r="O318" s="268"/>
      <c r="P318" s="268"/>
      <c r="Q318" s="268"/>
      <c r="R318" s="268"/>
      <c r="S318" s="268"/>
      <c r="T318" s="269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70" t="s">
        <v>151</v>
      </c>
      <c r="AU318" s="270" t="s">
        <v>84</v>
      </c>
      <c r="AV318" s="15" t="s">
        <v>82</v>
      </c>
      <c r="AW318" s="15" t="s">
        <v>35</v>
      </c>
      <c r="AX318" s="15" t="s">
        <v>74</v>
      </c>
      <c r="AY318" s="270" t="s">
        <v>142</v>
      </c>
    </row>
    <row r="319" s="13" customFormat="1">
      <c r="A319" s="13"/>
      <c r="B319" s="235"/>
      <c r="C319" s="236"/>
      <c r="D319" s="237" t="s">
        <v>151</v>
      </c>
      <c r="E319" s="238" t="s">
        <v>19</v>
      </c>
      <c r="F319" s="239" t="s">
        <v>84</v>
      </c>
      <c r="G319" s="236"/>
      <c r="H319" s="240">
        <v>2</v>
      </c>
      <c r="I319" s="241"/>
      <c r="J319" s="236"/>
      <c r="K319" s="236"/>
      <c r="L319" s="242"/>
      <c r="M319" s="243"/>
      <c r="N319" s="244"/>
      <c r="O319" s="244"/>
      <c r="P319" s="244"/>
      <c r="Q319" s="244"/>
      <c r="R319" s="244"/>
      <c r="S319" s="244"/>
      <c r="T319" s="245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6" t="s">
        <v>151</v>
      </c>
      <c r="AU319" s="246" t="s">
        <v>84</v>
      </c>
      <c r="AV319" s="13" t="s">
        <v>84</v>
      </c>
      <c r="AW319" s="13" t="s">
        <v>35</v>
      </c>
      <c r="AX319" s="13" t="s">
        <v>74</v>
      </c>
      <c r="AY319" s="246" t="s">
        <v>142</v>
      </c>
    </row>
    <row r="320" s="13" customFormat="1">
      <c r="A320" s="13"/>
      <c r="B320" s="235"/>
      <c r="C320" s="236"/>
      <c r="D320" s="237" t="s">
        <v>151</v>
      </c>
      <c r="E320" s="238" t="s">
        <v>19</v>
      </c>
      <c r="F320" s="239" t="s">
        <v>84</v>
      </c>
      <c r="G320" s="236"/>
      <c r="H320" s="240">
        <v>2</v>
      </c>
      <c r="I320" s="241"/>
      <c r="J320" s="236"/>
      <c r="K320" s="236"/>
      <c r="L320" s="242"/>
      <c r="M320" s="243"/>
      <c r="N320" s="244"/>
      <c r="O320" s="244"/>
      <c r="P320" s="244"/>
      <c r="Q320" s="244"/>
      <c r="R320" s="244"/>
      <c r="S320" s="244"/>
      <c r="T320" s="245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6" t="s">
        <v>151</v>
      </c>
      <c r="AU320" s="246" t="s">
        <v>84</v>
      </c>
      <c r="AV320" s="13" t="s">
        <v>84</v>
      </c>
      <c r="AW320" s="13" t="s">
        <v>35</v>
      </c>
      <c r="AX320" s="13" t="s">
        <v>74</v>
      </c>
      <c r="AY320" s="246" t="s">
        <v>142</v>
      </c>
    </row>
    <row r="321" s="14" customFormat="1">
      <c r="A321" s="14"/>
      <c r="B321" s="250"/>
      <c r="C321" s="251"/>
      <c r="D321" s="237" t="s">
        <v>151</v>
      </c>
      <c r="E321" s="252" t="s">
        <v>19</v>
      </c>
      <c r="F321" s="253" t="s">
        <v>196</v>
      </c>
      <c r="G321" s="251"/>
      <c r="H321" s="254">
        <v>19</v>
      </c>
      <c r="I321" s="255"/>
      <c r="J321" s="251"/>
      <c r="K321" s="251"/>
      <c r="L321" s="256"/>
      <c r="M321" s="257"/>
      <c r="N321" s="258"/>
      <c r="O321" s="258"/>
      <c r="P321" s="258"/>
      <c r="Q321" s="258"/>
      <c r="R321" s="258"/>
      <c r="S321" s="258"/>
      <c r="T321" s="259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60" t="s">
        <v>151</v>
      </c>
      <c r="AU321" s="260" t="s">
        <v>84</v>
      </c>
      <c r="AV321" s="14" t="s">
        <v>149</v>
      </c>
      <c r="AW321" s="14" t="s">
        <v>35</v>
      </c>
      <c r="AX321" s="14" t="s">
        <v>82</v>
      </c>
      <c r="AY321" s="260" t="s">
        <v>142</v>
      </c>
    </row>
    <row r="322" s="2" customFormat="1" ht="16.5" customHeight="1">
      <c r="A322" s="40"/>
      <c r="B322" s="41"/>
      <c r="C322" s="221" t="s">
        <v>486</v>
      </c>
      <c r="D322" s="221" t="s">
        <v>145</v>
      </c>
      <c r="E322" s="222" t="s">
        <v>487</v>
      </c>
      <c r="F322" s="223" t="s">
        <v>488</v>
      </c>
      <c r="G322" s="224" t="s">
        <v>174</v>
      </c>
      <c r="H322" s="225">
        <v>47.600000000000001</v>
      </c>
      <c r="I322" s="226"/>
      <c r="J322" s="227">
        <f>ROUND(I322*H322,2)</f>
        <v>0</v>
      </c>
      <c r="K322" s="228"/>
      <c r="L322" s="46"/>
      <c r="M322" s="229" t="s">
        <v>19</v>
      </c>
      <c r="N322" s="230" t="s">
        <v>45</v>
      </c>
      <c r="O322" s="86"/>
      <c r="P322" s="231">
        <f>O322*H322</f>
        <v>0</v>
      </c>
      <c r="Q322" s="231">
        <v>0.00025999999999999998</v>
      </c>
      <c r="R322" s="231">
        <f>Q322*H322</f>
        <v>0.012376</v>
      </c>
      <c r="S322" s="231">
        <v>0</v>
      </c>
      <c r="T322" s="232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33" t="s">
        <v>234</v>
      </c>
      <c r="AT322" s="233" t="s">
        <v>145</v>
      </c>
      <c r="AU322" s="233" t="s">
        <v>84</v>
      </c>
      <c r="AY322" s="19" t="s">
        <v>142</v>
      </c>
      <c r="BE322" s="234">
        <f>IF(N322="základní",J322,0)</f>
        <v>0</v>
      </c>
      <c r="BF322" s="234">
        <f>IF(N322="snížená",J322,0)</f>
        <v>0</v>
      </c>
      <c r="BG322" s="234">
        <f>IF(N322="zákl. přenesená",J322,0)</f>
        <v>0</v>
      </c>
      <c r="BH322" s="234">
        <f>IF(N322="sníž. přenesená",J322,0)</f>
        <v>0</v>
      </c>
      <c r="BI322" s="234">
        <f>IF(N322="nulová",J322,0)</f>
        <v>0</v>
      </c>
      <c r="BJ322" s="19" t="s">
        <v>82</v>
      </c>
      <c r="BK322" s="234">
        <f>ROUND(I322*H322,2)</f>
        <v>0</v>
      </c>
      <c r="BL322" s="19" t="s">
        <v>234</v>
      </c>
      <c r="BM322" s="233" t="s">
        <v>489</v>
      </c>
    </row>
    <row r="323" s="15" customFormat="1">
      <c r="A323" s="15"/>
      <c r="B323" s="261"/>
      <c r="C323" s="262"/>
      <c r="D323" s="237" t="s">
        <v>151</v>
      </c>
      <c r="E323" s="263" t="s">
        <v>19</v>
      </c>
      <c r="F323" s="264" t="s">
        <v>216</v>
      </c>
      <c r="G323" s="262"/>
      <c r="H323" s="263" t="s">
        <v>19</v>
      </c>
      <c r="I323" s="265"/>
      <c r="J323" s="262"/>
      <c r="K323" s="262"/>
      <c r="L323" s="266"/>
      <c r="M323" s="267"/>
      <c r="N323" s="268"/>
      <c r="O323" s="268"/>
      <c r="P323" s="268"/>
      <c r="Q323" s="268"/>
      <c r="R323" s="268"/>
      <c r="S323" s="268"/>
      <c r="T323" s="269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70" t="s">
        <v>151</v>
      </c>
      <c r="AU323" s="270" t="s">
        <v>84</v>
      </c>
      <c r="AV323" s="15" t="s">
        <v>82</v>
      </c>
      <c r="AW323" s="15" t="s">
        <v>35</v>
      </c>
      <c r="AX323" s="15" t="s">
        <v>74</v>
      </c>
      <c r="AY323" s="270" t="s">
        <v>142</v>
      </c>
    </row>
    <row r="324" s="13" customFormat="1">
      <c r="A324" s="13"/>
      <c r="B324" s="235"/>
      <c r="C324" s="236"/>
      <c r="D324" s="237" t="s">
        <v>151</v>
      </c>
      <c r="E324" s="238" t="s">
        <v>19</v>
      </c>
      <c r="F324" s="239" t="s">
        <v>342</v>
      </c>
      <c r="G324" s="236"/>
      <c r="H324" s="240">
        <v>1.95</v>
      </c>
      <c r="I324" s="241"/>
      <c r="J324" s="236"/>
      <c r="K324" s="236"/>
      <c r="L324" s="242"/>
      <c r="M324" s="243"/>
      <c r="N324" s="244"/>
      <c r="O324" s="244"/>
      <c r="P324" s="244"/>
      <c r="Q324" s="244"/>
      <c r="R324" s="244"/>
      <c r="S324" s="244"/>
      <c r="T324" s="245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6" t="s">
        <v>151</v>
      </c>
      <c r="AU324" s="246" t="s">
        <v>84</v>
      </c>
      <c r="AV324" s="13" t="s">
        <v>84</v>
      </c>
      <c r="AW324" s="13" t="s">
        <v>35</v>
      </c>
      <c r="AX324" s="13" t="s">
        <v>74</v>
      </c>
      <c r="AY324" s="246" t="s">
        <v>142</v>
      </c>
    </row>
    <row r="325" s="13" customFormat="1">
      <c r="A325" s="13"/>
      <c r="B325" s="235"/>
      <c r="C325" s="236"/>
      <c r="D325" s="237" t="s">
        <v>151</v>
      </c>
      <c r="E325" s="238" t="s">
        <v>19</v>
      </c>
      <c r="F325" s="239" t="s">
        <v>343</v>
      </c>
      <c r="G325" s="236"/>
      <c r="H325" s="240">
        <v>5.3200000000000003</v>
      </c>
      <c r="I325" s="241"/>
      <c r="J325" s="236"/>
      <c r="K325" s="236"/>
      <c r="L325" s="242"/>
      <c r="M325" s="243"/>
      <c r="N325" s="244"/>
      <c r="O325" s="244"/>
      <c r="P325" s="244"/>
      <c r="Q325" s="244"/>
      <c r="R325" s="244"/>
      <c r="S325" s="244"/>
      <c r="T325" s="245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6" t="s">
        <v>151</v>
      </c>
      <c r="AU325" s="246" t="s">
        <v>84</v>
      </c>
      <c r="AV325" s="13" t="s">
        <v>84</v>
      </c>
      <c r="AW325" s="13" t="s">
        <v>35</v>
      </c>
      <c r="AX325" s="13" t="s">
        <v>74</v>
      </c>
      <c r="AY325" s="246" t="s">
        <v>142</v>
      </c>
    </row>
    <row r="326" s="13" customFormat="1">
      <c r="A326" s="13"/>
      <c r="B326" s="235"/>
      <c r="C326" s="236"/>
      <c r="D326" s="237" t="s">
        <v>151</v>
      </c>
      <c r="E326" s="238" t="s">
        <v>19</v>
      </c>
      <c r="F326" s="239" t="s">
        <v>344</v>
      </c>
      <c r="G326" s="236"/>
      <c r="H326" s="240">
        <v>3.7999999999999998</v>
      </c>
      <c r="I326" s="241"/>
      <c r="J326" s="236"/>
      <c r="K326" s="236"/>
      <c r="L326" s="242"/>
      <c r="M326" s="243"/>
      <c r="N326" s="244"/>
      <c r="O326" s="244"/>
      <c r="P326" s="244"/>
      <c r="Q326" s="244"/>
      <c r="R326" s="244"/>
      <c r="S326" s="244"/>
      <c r="T326" s="245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6" t="s">
        <v>151</v>
      </c>
      <c r="AU326" s="246" t="s">
        <v>84</v>
      </c>
      <c r="AV326" s="13" t="s">
        <v>84</v>
      </c>
      <c r="AW326" s="13" t="s">
        <v>35</v>
      </c>
      <c r="AX326" s="13" t="s">
        <v>74</v>
      </c>
      <c r="AY326" s="246" t="s">
        <v>142</v>
      </c>
    </row>
    <row r="327" s="15" customFormat="1">
      <c r="A327" s="15"/>
      <c r="B327" s="261"/>
      <c r="C327" s="262"/>
      <c r="D327" s="237" t="s">
        <v>151</v>
      </c>
      <c r="E327" s="263" t="s">
        <v>19</v>
      </c>
      <c r="F327" s="264" t="s">
        <v>220</v>
      </c>
      <c r="G327" s="262"/>
      <c r="H327" s="263" t="s">
        <v>19</v>
      </c>
      <c r="I327" s="265"/>
      <c r="J327" s="262"/>
      <c r="K327" s="262"/>
      <c r="L327" s="266"/>
      <c r="M327" s="267"/>
      <c r="N327" s="268"/>
      <c r="O327" s="268"/>
      <c r="P327" s="268"/>
      <c r="Q327" s="268"/>
      <c r="R327" s="268"/>
      <c r="S327" s="268"/>
      <c r="T327" s="269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70" t="s">
        <v>151</v>
      </c>
      <c r="AU327" s="270" t="s">
        <v>84</v>
      </c>
      <c r="AV327" s="15" t="s">
        <v>82</v>
      </c>
      <c r="AW327" s="15" t="s">
        <v>35</v>
      </c>
      <c r="AX327" s="15" t="s">
        <v>74</v>
      </c>
      <c r="AY327" s="270" t="s">
        <v>142</v>
      </c>
    </row>
    <row r="328" s="13" customFormat="1">
      <c r="A328" s="13"/>
      <c r="B328" s="235"/>
      <c r="C328" s="236"/>
      <c r="D328" s="237" t="s">
        <v>151</v>
      </c>
      <c r="E328" s="238" t="s">
        <v>19</v>
      </c>
      <c r="F328" s="239" t="s">
        <v>342</v>
      </c>
      <c r="G328" s="236"/>
      <c r="H328" s="240">
        <v>1.95</v>
      </c>
      <c r="I328" s="241"/>
      <c r="J328" s="236"/>
      <c r="K328" s="236"/>
      <c r="L328" s="242"/>
      <c r="M328" s="243"/>
      <c r="N328" s="244"/>
      <c r="O328" s="244"/>
      <c r="P328" s="244"/>
      <c r="Q328" s="244"/>
      <c r="R328" s="244"/>
      <c r="S328" s="244"/>
      <c r="T328" s="245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46" t="s">
        <v>151</v>
      </c>
      <c r="AU328" s="246" t="s">
        <v>84</v>
      </c>
      <c r="AV328" s="13" t="s">
        <v>84</v>
      </c>
      <c r="AW328" s="13" t="s">
        <v>35</v>
      </c>
      <c r="AX328" s="13" t="s">
        <v>74</v>
      </c>
      <c r="AY328" s="246" t="s">
        <v>142</v>
      </c>
    </row>
    <row r="329" s="13" customFormat="1">
      <c r="A329" s="13"/>
      <c r="B329" s="235"/>
      <c r="C329" s="236"/>
      <c r="D329" s="237" t="s">
        <v>151</v>
      </c>
      <c r="E329" s="238" t="s">
        <v>19</v>
      </c>
      <c r="F329" s="239" t="s">
        <v>343</v>
      </c>
      <c r="G329" s="236"/>
      <c r="H329" s="240">
        <v>5.3200000000000003</v>
      </c>
      <c r="I329" s="241"/>
      <c r="J329" s="236"/>
      <c r="K329" s="236"/>
      <c r="L329" s="242"/>
      <c r="M329" s="243"/>
      <c r="N329" s="244"/>
      <c r="O329" s="244"/>
      <c r="P329" s="244"/>
      <c r="Q329" s="244"/>
      <c r="R329" s="244"/>
      <c r="S329" s="244"/>
      <c r="T329" s="245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6" t="s">
        <v>151</v>
      </c>
      <c r="AU329" s="246" t="s">
        <v>84</v>
      </c>
      <c r="AV329" s="13" t="s">
        <v>84</v>
      </c>
      <c r="AW329" s="13" t="s">
        <v>35</v>
      </c>
      <c r="AX329" s="13" t="s">
        <v>74</v>
      </c>
      <c r="AY329" s="246" t="s">
        <v>142</v>
      </c>
    </row>
    <row r="330" s="13" customFormat="1">
      <c r="A330" s="13"/>
      <c r="B330" s="235"/>
      <c r="C330" s="236"/>
      <c r="D330" s="237" t="s">
        <v>151</v>
      </c>
      <c r="E330" s="238" t="s">
        <v>19</v>
      </c>
      <c r="F330" s="239" t="s">
        <v>345</v>
      </c>
      <c r="G330" s="236"/>
      <c r="H330" s="240">
        <v>4.6200000000000001</v>
      </c>
      <c r="I330" s="241"/>
      <c r="J330" s="236"/>
      <c r="K330" s="236"/>
      <c r="L330" s="242"/>
      <c r="M330" s="243"/>
      <c r="N330" s="244"/>
      <c r="O330" s="244"/>
      <c r="P330" s="244"/>
      <c r="Q330" s="244"/>
      <c r="R330" s="244"/>
      <c r="S330" s="244"/>
      <c r="T330" s="245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6" t="s">
        <v>151</v>
      </c>
      <c r="AU330" s="246" t="s">
        <v>84</v>
      </c>
      <c r="AV330" s="13" t="s">
        <v>84</v>
      </c>
      <c r="AW330" s="13" t="s">
        <v>35</v>
      </c>
      <c r="AX330" s="13" t="s">
        <v>74</v>
      </c>
      <c r="AY330" s="246" t="s">
        <v>142</v>
      </c>
    </row>
    <row r="331" s="13" customFormat="1">
      <c r="A331" s="13"/>
      <c r="B331" s="235"/>
      <c r="C331" s="236"/>
      <c r="D331" s="237" t="s">
        <v>151</v>
      </c>
      <c r="E331" s="238" t="s">
        <v>19</v>
      </c>
      <c r="F331" s="239" t="s">
        <v>344</v>
      </c>
      <c r="G331" s="236"/>
      <c r="H331" s="240">
        <v>3.7999999999999998</v>
      </c>
      <c r="I331" s="241"/>
      <c r="J331" s="236"/>
      <c r="K331" s="236"/>
      <c r="L331" s="242"/>
      <c r="M331" s="243"/>
      <c r="N331" s="244"/>
      <c r="O331" s="244"/>
      <c r="P331" s="244"/>
      <c r="Q331" s="244"/>
      <c r="R331" s="244"/>
      <c r="S331" s="244"/>
      <c r="T331" s="245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46" t="s">
        <v>151</v>
      </c>
      <c r="AU331" s="246" t="s">
        <v>84</v>
      </c>
      <c r="AV331" s="13" t="s">
        <v>84</v>
      </c>
      <c r="AW331" s="13" t="s">
        <v>35</v>
      </c>
      <c r="AX331" s="13" t="s">
        <v>74</v>
      </c>
      <c r="AY331" s="246" t="s">
        <v>142</v>
      </c>
    </row>
    <row r="332" s="15" customFormat="1">
      <c r="A332" s="15"/>
      <c r="B332" s="261"/>
      <c r="C332" s="262"/>
      <c r="D332" s="237" t="s">
        <v>151</v>
      </c>
      <c r="E332" s="263" t="s">
        <v>19</v>
      </c>
      <c r="F332" s="264" t="s">
        <v>221</v>
      </c>
      <c r="G332" s="262"/>
      <c r="H332" s="263" t="s">
        <v>19</v>
      </c>
      <c r="I332" s="265"/>
      <c r="J332" s="262"/>
      <c r="K332" s="262"/>
      <c r="L332" s="266"/>
      <c r="M332" s="267"/>
      <c r="N332" s="268"/>
      <c r="O332" s="268"/>
      <c r="P332" s="268"/>
      <c r="Q332" s="268"/>
      <c r="R332" s="268"/>
      <c r="S332" s="268"/>
      <c r="T332" s="269"/>
      <c r="U332" s="15"/>
      <c r="V332" s="15"/>
      <c r="W332" s="15"/>
      <c r="X332" s="15"/>
      <c r="Y332" s="15"/>
      <c r="Z332" s="15"/>
      <c r="AA332" s="15"/>
      <c r="AB332" s="15"/>
      <c r="AC332" s="15"/>
      <c r="AD332" s="15"/>
      <c r="AE332" s="15"/>
      <c r="AT332" s="270" t="s">
        <v>151</v>
      </c>
      <c r="AU332" s="270" t="s">
        <v>84</v>
      </c>
      <c r="AV332" s="15" t="s">
        <v>82</v>
      </c>
      <c r="AW332" s="15" t="s">
        <v>35</v>
      </c>
      <c r="AX332" s="15" t="s">
        <v>74</v>
      </c>
      <c r="AY332" s="270" t="s">
        <v>142</v>
      </c>
    </row>
    <row r="333" s="13" customFormat="1">
      <c r="A333" s="13"/>
      <c r="B333" s="235"/>
      <c r="C333" s="236"/>
      <c r="D333" s="237" t="s">
        <v>151</v>
      </c>
      <c r="E333" s="238" t="s">
        <v>19</v>
      </c>
      <c r="F333" s="239" t="s">
        <v>345</v>
      </c>
      <c r="G333" s="236"/>
      <c r="H333" s="240">
        <v>4.6200000000000001</v>
      </c>
      <c r="I333" s="241"/>
      <c r="J333" s="236"/>
      <c r="K333" s="236"/>
      <c r="L333" s="242"/>
      <c r="M333" s="243"/>
      <c r="N333" s="244"/>
      <c r="O333" s="244"/>
      <c r="P333" s="244"/>
      <c r="Q333" s="244"/>
      <c r="R333" s="244"/>
      <c r="S333" s="244"/>
      <c r="T333" s="245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46" t="s">
        <v>151</v>
      </c>
      <c r="AU333" s="246" t="s">
        <v>84</v>
      </c>
      <c r="AV333" s="13" t="s">
        <v>84</v>
      </c>
      <c r="AW333" s="13" t="s">
        <v>35</v>
      </c>
      <c r="AX333" s="13" t="s">
        <v>74</v>
      </c>
      <c r="AY333" s="246" t="s">
        <v>142</v>
      </c>
    </row>
    <row r="334" s="13" customFormat="1">
      <c r="A334" s="13"/>
      <c r="B334" s="235"/>
      <c r="C334" s="236"/>
      <c r="D334" s="237" t="s">
        <v>151</v>
      </c>
      <c r="E334" s="238" t="s">
        <v>19</v>
      </c>
      <c r="F334" s="239" t="s">
        <v>346</v>
      </c>
      <c r="G334" s="236"/>
      <c r="H334" s="240">
        <v>4.1799999999999997</v>
      </c>
      <c r="I334" s="241"/>
      <c r="J334" s="236"/>
      <c r="K334" s="236"/>
      <c r="L334" s="242"/>
      <c r="M334" s="243"/>
      <c r="N334" s="244"/>
      <c r="O334" s="244"/>
      <c r="P334" s="244"/>
      <c r="Q334" s="244"/>
      <c r="R334" s="244"/>
      <c r="S334" s="244"/>
      <c r="T334" s="245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6" t="s">
        <v>151</v>
      </c>
      <c r="AU334" s="246" t="s">
        <v>84</v>
      </c>
      <c r="AV334" s="13" t="s">
        <v>84</v>
      </c>
      <c r="AW334" s="13" t="s">
        <v>35</v>
      </c>
      <c r="AX334" s="13" t="s">
        <v>74</v>
      </c>
      <c r="AY334" s="246" t="s">
        <v>142</v>
      </c>
    </row>
    <row r="335" s="13" customFormat="1">
      <c r="A335" s="13"/>
      <c r="B335" s="235"/>
      <c r="C335" s="236"/>
      <c r="D335" s="237" t="s">
        <v>151</v>
      </c>
      <c r="E335" s="238" t="s">
        <v>19</v>
      </c>
      <c r="F335" s="239" t="s">
        <v>347</v>
      </c>
      <c r="G335" s="236"/>
      <c r="H335" s="240">
        <v>2.1000000000000001</v>
      </c>
      <c r="I335" s="241"/>
      <c r="J335" s="236"/>
      <c r="K335" s="236"/>
      <c r="L335" s="242"/>
      <c r="M335" s="243"/>
      <c r="N335" s="244"/>
      <c r="O335" s="244"/>
      <c r="P335" s="244"/>
      <c r="Q335" s="244"/>
      <c r="R335" s="244"/>
      <c r="S335" s="244"/>
      <c r="T335" s="245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6" t="s">
        <v>151</v>
      </c>
      <c r="AU335" s="246" t="s">
        <v>84</v>
      </c>
      <c r="AV335" s="13" t="s">
        <v>84</v>
      </c>
      <c r="AW335" s="13" t="s">
        <v>35</v>
      </c>
      <c r="AX335" s="13" t="s">
        <v>74</v>
      </c>
      <c r="AY335" s="246" t="s">
        <v>142</v>
      </c>
    </row>
    <row r="336" s="15" customFormat="1">
      <c r="A336" s="15"/>
      <c r="B336" s="261"/>
      <c r="C336" s="262"/>
      <c r="D336" s="237" t="s">
        <v>151</v>
      </c>
      <c r="E336" s="263" t="s">
        <v>19</v>
      </c>
      <c r="F336" s="264" t="s">
        <v>224</v>
      </c>
      <c r="G336" s="262"/>
      <c r="H336" s="263" t="s">
        <v>19</v>
      </c>
      <c r="I336" s="265"/>
      <c r="J336" s="262"/>
      <c r="K336" s="262"/>
      <c r="L336" s="266"/>
      <c r="M336" s="267"/>
      <c r="N336" s="268"/>
      <c r="O336" s="268"/>
      <c r="P336" s="268"/>
      <c r="Q336" s="268"/>
      <c r="R336" s="268"/>
      <c r="S336" s="268"/>
      <c r="T336" s="269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70" t="s">
        <v>151</v>
      </c>
      <c r="AU336" s="270" t="s">
        <v>84</v>
      </c>
      <c r="AV336" s="15" t="s">
        <v>82</v>
      </c>
      <c r="AW336" s="15" t="s">
        <v>35</v>
      </c>
      <c r="AX336" s="15" t="s">
        <v>74</v>
      </c>
      <c r="AY336" s="270" t="s">
        <v>142</v>
      </c>
    </row>
    <row r="337" s="13" customFormat="1">
      <c r="A337" s="13"/>
      <c r="B337" s="235"/>
      <c r="C337" s="236"/>
      <c r="D337" s="237" t="s">
        <v>151</v>
      </c>
      <c r="E337" s="238" t="s">
        <v>19</v>
      </c>
      <c r="F337" s="239" t="s">
        <v>345</v>
      </c>
      <c r="G337" s="236"/>
      <c r="H337" s="240">
        <v>4.6200000000000001</v>
      </c>
      <c r="I337" s="241"/>
      <c r="J337" s="236"/>
      <c r="K337" s="236"/>
      <c r="L337" s="242"/>
      <c r="M337" s="243"/>
      <c r="N337" s="244"/>
      <c r="O337" s="244"/>
      <c r="P337" s="244"/>
      <c r="Q337" s="244"/>
      <c r="R337" s="244"/>
      <c r="S337" s="244"/>
      <c r="T337" s="245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46" t="s">
        <v>151</v>
      </c>
      <c r="AU337" s="246" t="s">
        <v>84</v>
      </c>
      <c r="AV337" s="13" t="s">
        <v>84</v>
      </c>
      <c r="AW337" s="13" t="s">
        <v>35</v>
      </c>
      <c r="AX337" s="13" t="s">
        <v>74</v>
      </c>
      <c r="AY337" s="246" t="s">
        <v>142</v>
      </c>
    </row>
    <row r="338" s="13" customFormat="1">
      <c r="A338" s="13"/>
      <c r="B338" s="235"/>
      <c r="C338" s="236"/>
      <c r="D338" s="237" t="s">
        <v>151</v>
      </c>
      <c r="E338" s="238" t="s">
        <v>19</v>
      </c>
      <c r="F338" s="239" t="s">
        <v>343</v>
      </c>
      <c r="G338" s="236"/>
      <c r="H338" s="240">
        <v>5.3200000000000003</v>
      </c>
      <c r="I338" s="241"/>
      <c r="J338" s="236"/>
      <c r="K338" s="236"/>
      <c r="L338" s="242"/>
      <c r="M338" s="243"/>
      <c r="N338" s="244"/>
      <c r="O338" s="244"/>
      <c r="P338" s="244"/>
      <c r="Q338" s="244"/>
      <c r="R338" s="244"/>
      <c r="S338" s="244"/>
      <c r="T338" s="245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6" t="s">
        <v>151</v>
      </c>
      <c r="AU338" s="246" t="s">
        <v>84</v>
      </c>
      <c r="AV338" s="13" t="s">
        <v>84</v>
      </c>
      <c r="AW338" s="13" t="s">
        <v>35</v>
      </c>
      <c r="AX338" s="13" t="s">
        <v>74</v>
      </c>
      <c r="AY338" s="246" t="s">
        <v>142</v>
      </c>
    </row>
    <row r="339" s="14" customFormat="1">
      <c r="A339" s="14"/>
      <c r="B339" s="250"/>
      <c r="C339" s="251"/>
      <c r="D339" s="237" t="s">
        <v>151</v>
      </c>
      <c r="E339" s="252" t="s">
        <v>19</v>
      </c>
      <c r="F339" s="253" t="s">
        <v>196</v>
      </c>
      <c r="G339" s="251"/>
      <c r="H339" s="254">
        <v>47.600000000000001</v>
      </c>
      <c r="I339" s="255"/>
      <c r="J339" s="251"/>
      <c r="K339" s="251"/>
      <c r="L339" s="256"/>
      <c r="M339" s="257"/>
      <c r="N339" s="258"/>
      <c r="O339" s="258"/>
      <c r="P339" s="258"/>
      <c r="Q339" s="258"/>
      <c r="R339" s="258"/>
      <c r="S339" s="258"/>
      <c r="T339" s="259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60" t="s">
        <v>151</v>
      </c>
      <c r="AU339" s="260" t="s">
        <v>84</v>
      </c>
      <c r="AV339" s="14" t="s">
        <v>149</v>
      </c>
      <c r="AW339" s="14" t="s">
        <v>35</v>
      </c>
      <c r="AX339" s="14" t="s">
        <v>82</v>
      </c>
      <c r="AY339" s="260" t="s">
        <v>142</v>
      </c>
    </row>
    <row r="340" s="2" customFormat="1" ht="21.75" customHeight="1">
      <c r="A340" s="40"/>
      <c r="B340" s="41"/>
      <c r="C340" s="282" t="s">
        <v>490</v>
      </c>
      <c r="D340" s="282" t="s">
        <v>263</v>
      </c>
      <c r="E340" s="283" t="s">
        <v>491</v>
      </c>
      <c r="F340" s="284" t="s">
        <v>492</v>
      </c>
      <c r="G340" s="285" t="s">
        <v>155</v>
      </c>
      <c r="H340" s="286">
        <v>2</v>
      </c>
      <c r="I340" s="287"/>
      <c r="J340" s="288">
        <f>ROUND(I340*H340,2)</f>
        <v>0</v>
      </c>
      <c r="K340" s="289"/>
      <c r="L340" s="290"/>
      <c r="M340" s="291" t="s">
        <v>19</v>
      </c>
      <c r="N340" s="292" t="s">
        <v>45</v>
      </c>
      <c r="O340" s="86"/>
      <c r="P340" s="231">
        <f>O340*H340</f>
        <v>0</v>
      </c>
      <c r="Q340" s="231">
        <v>0</v>
      </c>
      <c r="R340" s="231">
        <f>Q340*H340</f>
        <v>0</v>
      </c>
      <c r="S340" s="231">
        <v>0</v>
      </c>
      <c r="T340" s="232">
        <f>S340*H340</f>
        <v>0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33" t="s">
        <v>313</v>
      </c>
      <c r="AT340" s="233" t="s">
        <v>263</v>
      </c>
      <c r="AU340" s="233" t="s">
        <v>84</v>
      </c>
      <c r="AY340" s="19" t="s">
        <v>142</v>
      </c>
      <c r="BE340" s="234">
        <f>IF(N340="základní",J340,0)</f>
        <v>0</v>
      </c>
      <c r="BF340" s="234">
        <f>IF(N340="snížená",J340,0)</f>
        <v>0</v>
      </c>
      <c r="BG340" s="234">
        <f>IF(N340="zákl. přenesená",J340,0)</f>
        <v>0</v>
      </c>
      <c r="BH340" s="234">
        <f>IF(N340="sníž. přenesená",J340,0)</f>
        <v>0</v>
      </c>
      <c r="BI340" s="234">
        <f>IF(N340="nulová",J340,0)</f>
        <v>0</v>
      </c>
      <c r="BJ340" s="19" t="s">
        <v>82</v>
      </c>
      <c r="BK340" s="234">
        <f>ROUND(I340*H340,2)</f>
        <v>0</v>
      </c>
      <c r="BL340" s="19" t="s">
        <v>234</v>
      </c>
      <c r="BM340" s="233" t="s">
        <v>493</v>
      </c>
    </row>
    <row r="341" s="2" customFormat="1">
      <c r="A341" s="40"/>
      <c r="B341" s="41"/>
      <c r="C341" s="42"/>
      <c r="D341" s="237" t="s">
        <v>157</v>
      </c>
      <c r="E341" s="42"/>
      <c r="F341" s="247" t="s">
        <v>494</v>
      </c>
      <c r="G341" s="42"/>
      <c r="H341" s="42"/>
      <c r="I341" s="138"/>
      <c r="J341" s="42"/>
      <c r="K341" s="42"/>
      <c r="L341" s="46"/>
      <c r="M341" s="248"/>
      <c r="N341" s="249"/>
      <c r="O341" s="86"/>
      <c r="P341" s="86"/>
      <c r="Q341" s="86"/>
      <c r="R341" s="86"/>
      <c r="S341" s="86"/>
      <c r="T341" s="87"/>
      <c r="U341" s="40"/>
      <c r="V341" s="40"/>
      <c r="W341" s="40"/>
      <c r="X341" s="40"/>
      <c r="Y341" s="40"/>
      <c r="Z341" s="40"/>
      <c r="AA341" s="40"/>
      <c r="AB341" s="40"/>
      <c r="AC341" s="40"/>
      <c r="AD341" s="40"/>
      <c r="AE341" s="40"/>
      <c r="AT341" s="19" t="s">
        <v>157</v>
      </c>
      <c r="AU341" s="19" t="s">
        <v>84</v>
      </c>
    </row>
    <row r="342" s="15" customFormat="1">
      <c r="A342" s="15"/>
      <c r="B342" s="261"/>
      <c r="C342" s="262"/>
      <c r="D342" s="237" t="s">
        <v>151</v>
      </c>
      <c r="E342" s="263" t="s">
        <v>19</v>
      </c>
      <c r="F342" s="264" t="s">
        <v>216</v>
      </c>
      <c r="G342" s="262"/>
      <c r="H342" s="263" t="s">
        <v>19</v>
      </c>
      <c r="I342" s="265"/>
      <c r="J342" s="262"/>
      <c r="K342" s="262"/>
      <c r="L342" s="266"/>
      <c r="M342" s="267"/>
      <c r="N342" s="268"/>
      <c r="O342" s="268"/>
      <c r="P342" s="268"/>
      <c r="Q342" s="268"/>
      <c r="R342" s="268"/>
      <c r="S342" s="268"/>
      <c r="T342" s="269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70" t="s">
        <v>151</v>
      </c>
      <c r="AU342" s="270" t="s">
        <v>84</v>
      </c>
      <c r="AV342" s="15" t="s">
        <v>82</v>
      </c>
      <c r="AW342" s="15" t="s">
        <v>35</v>
      </c>
      <c r="AX342" s="15" t="s">
        <v>74</v>
      </c>
      <c r="AY342" s="270" t="s">
        <v>142</v>
      </c>
    </row>
    <row r="343" s="13" customFormat="1">
      <c r="A343" s="13"/>
      <c r="B343" s="235"/>
      <c r="C343" s="236"/>
      <c r="D343" s="237" t="s">
        <v>151</v>
      </c>
      <c r="E343" s="238" t="s">
        <v>19</v>
      </c>
      <c r="F343" s="239" t="s">
        <v>82</v>
      </c>
      <c r="G343" s="236"/>
      <c r="H343" s="240">
        <v>1</v>
      </c>
      <c r="I343" s="241"/>
      <c r="J343" s="236"/>
      <c r="K343" s="236"/>
      <c r="L343" s="242"/>
      <c r="M343" s="243"/>
      <c r="N343" s="244"/>
      <c r="O343" s="244"/>
      <c r="P343" s="244"/>
      <c r="Q343" s="244"/>
      <c r="R343" s="244"/>
      <c r="S343" s="244"/>
      <c r="T343" s="245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6" t="s">
        <v>151</v>
      </c>
      <c r="AU343" s="246" t="s">
        <v>84</v>
      </c>
      <c r="AV343" s="13" t="s">
        <v>84</v>
      </c>
      <c r="AW343" s="13" t="s">
        <v>35</v>
      </c>
      <c r="AX343" s="13" t="s">
        <v>74</v>
      </c>
      <c r="AY343" s="246" t="s">
        <v>142</v>
      </c>
    </row>
    <row r="344" s="15" customFormat="1">
      <c r="A344" s="15"/>
      <c r="B344" s="261"/>
      <c r="C344" s="262"/>
      <c r="D344" s="237" t="s">
        <v>151</v>
      </c>
      <c r="E344" s="263" t="s">
        <v>19</v>
      </c>
      <c r="F344" s="264" t="s">
        <v>220</v>
      </c>
      <c r="G344" s="262"/>
      <c r="H344" s="263" t="s">
        <v>19</v>
      </c>
      <c r="I344" s="265"/>
      <c r="J344" s="262"/>
      <c r="K344" s="262"/>
      <c r="L344" s="266"/>
      <c r="M344" s="267"/>
      <c r="N344" s="268"/>
      <c r="O344" s="268"/>
      <c r="P344" s="268"/>
      <c r="Q344" s="268"/>
      <c r="R344" s="268"/>
      <c r="S344" s="268"/>
      <c r="T344" s="269"/>
      <c r="U344" s="15"/>
      <c r="V344" s="15"/>
      <c r="W344" s="15"/>
      <c r="X344" s="15"/>
      <c r="Y344" s="15"/>
      <c r="Z344" s="15"/>
      <c r="AA344" s="15"/>
      <c r="AB344" s="15"/>
      <c r="AC344" s="15"/>
      <c r="AD344" s="15"/>
      <c r="AE344" s="15"/>
      <c r="AT344" s="270" t="s">
        <v>151</v>
      </c>
      <c r="AU344" s="270" t="s">
        <v>84</v>
      </c>
      <c r="AV344" s="15" t="s">
        <v>82</v>
      </c>
      <c r="AW344" s="15" t="s">
        <v>35</v>
      </c>
      <c r="AX344" s="15" t="s">
        <v>74</v>
      </c>
      <c r="AY344" s="270" t="s">
        <v>142</v>
      </c>
    </row>
    <row r="345" s="13" customFormat="1">
      <c r="A345" s="13"/>
      <c r="B345" s="235"/>
      <c r="C345" s="236"/>
      <c r="D345" s="237" t="s">
        <v>151</v>
      </c>
      <c r="E345" s="238" t="s">
        <v>19</v>
      </c>
      <c r="F345" s="239" t="s">
        <v>82</v>
      </c>
      <c r="G345" s="236"/>
      <c r="H345" s="240">
        <v>1</v>
      </c>
      <c r="I345" s="241"/>
      <c r="J345" s="236"/>
      <c r="K345" s="236"/>
      <c r="L345" s="242"/>
      <c r="M345" s="243"/>
      <c r="N345" s="244"/>
      <c r="O345" s="244"/>
      <c r="P345" s="244"/>
      <c r="Q345" s="244"/>
      <c r="R345" s="244"/>
      <c r="S345" s="244"/>
      <c r="T345" s="245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46" t="s">
        <v>151</v>
      </c>
      <c r="AU345" s="246" t="s">
        <v>84</v>
      </c>
      <c r="AV345" s="13" t="s">
        <v>84</v>
      </c>
      <c r="AW345" s="13" t="s">
        <v>35</v>
      </c>
      <c r="AX345" s="13" t="s">
        <v>74</v>
      </c>
      <c r="AY345" s="246" t="s">
        <v>142</v>
      </c>
    </row>
    <row r="346" s="14" customFormat="1">
      <c r="A346" s="14"/>
      <c r="B346" s="250"/>
      <c r="C346" s="251"/>
      <c r="D346" s="237" t="s">
        <v>151</v>
      </c>
      <c r="E346" s="252" t="s">
        <v>19</v>
      </c>
      <c r="F346" s="253" t="s">
        <v>196</v>
      </c>
      <c r="G346" s="251"/>
      <c r="H346" s="254">
        <v>2</v>
      </c>
      <c r="I346" s="255"/>
      <c r="J346" s="251"/>
      <c r="K346" s="251"/>
      <c r="L346" s="256"/>
      <c r="M346" s="257"/>
      <c r="N346" s="258"/>
      <c r="O346" s="258"/>
      <c r="P346" s="258"/>
      <c r="Q346" s="258"/>
      <c r="R346" s="258"/>
      <c r="S346" s="258"/>
      <c r="T346" s="259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60" t="s">
        <v>151</v>
      </c>
      <c r="AU346" s="260" t="s">
        <v>84</v>
      </c>
      <c r="AV346" s="14" t="s">
        <v>149</v>
      </c>
      <c r="AW346" s="14" t="s">
        <v>35</v>
      </c>
      <c r="AX346" s="14" t="s">
        <v>82</v>
      </c>
      <c r="AY346" s="260" t="s">
        <v>142</v>
      </c>
    </row>
    <row r="347" s="2" customFormat="1" ht="21.75" customHeight="1">
      <c r="A347" s="40"/>
      <c r="B347" s="41"/>
      <c r="C347" s="282" t="s">
        <v>495</v>
      </c>
      <c r="D347" s="282" t="s">
        <v>263</v>
      </c>
      <c r="E347" s="283" t="s">
        <v>496</v>
      </c>
      <c r="F347" s="284" t="s">
        <v>497</v>
      </c>
      <c r="G347" s="285" t="s">
        <v>155</v>
      </c>
      <c r="H347" s="286">
        <v>6</v>
      </c>
      <c r="I347" s="287"/>
      <c r="J347" s="288">
        <f>ROUND(I347*H347,2)</f>
        <v>0</v>
      </c>
      <c r="K347" s="289"/>
      <c r="L347" s="290"/>
      <c r="M347" s="291" t="s">
        <v>19</v>
      </c>
      <c r="N347" s="292" t="s">
        <v>45</v>
      </c>
      <c r="O347" s="86"/>
      <c r="P347" s="231">
        <f>O347*H347</f>
        <v>0</v>
      </c>
      <c r="Q347" s="231">
        <v>0</v>
      </c>
      <c r="R347" s="231">
        <f>Q347*H347</f>
        <v>0</v>
      </c>
      <c r="S347" s="231">
        <v>0</v>
      </c>
      <c r="T347" s="232">
        <f>S347*H347</f>
        <v>0</v>
      </c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R347" s="233" t="s">
        <v>313</v>
      </c>
      <c r="AT347" s="233" t="s">
        <v>263</v>
      </c>
      <c r="AU347" s="233" t="s">
        <v>84</v>
      </c>
      <c r="AY347" s="19" t="s">
        <v>142</v>
      </c>
      <c r="BE347" s="234">
        <f>IF(N347="základní",J347,0)</f>
        <v>0</v>
      </c>
      <c r="BF347" s="234">
        <f>IF(N347="snížená",J347,0)</f>
        <v>0</v>
      </c>
      <c r="BG347" s="234">
        <f>IF(N347="zákl. přenesená",J347,0)</f>
        <v>0</v>
      </c>
      <c r="BH347" s="234">
        <f>IF(N347="sníž. přenesená",J347,0)</f>
        <v>0</v>
      </c>
      <c r="BI347" s="234">
        <f>IF(N347="nulová",J347,0)</f>
        <v>0</v>
      </c>
      <c r="BJ347" s="19" t="s">
        <v>82</v>
      </c>
      <c r="BK347" s="234">
        <f>ROUND(I347*H347,2)</f>
        <v>0</v>
      </c>
      <c r="BL347" s="19" t="s">
        <v>234</v>
      </c>
      <c r="BM347" s="233" t="s">
        <v>498</v>
      </c>
    </row>
    <row r="348" s="2" customFormat="1">
      <c r="A348" s="40"/>
      <c r="B348" s="41"/>
      <c r="C348" s="42"/>
      <c r="D348" s="237" t="s">
        <v>157</v>
      </c>
      <c r="E348" s="42"/>
      <c r="F348" s="247" t="s">
        <v>494</v>
      </c>
      <c r="G348" s="42"/>
      <c r="H348" s="42"/>
      <c r="I348" s="138"/>
      <c r="J348" s="42"/>
      <c r="K348" s="42"/>
      <c r="L348" s="46"/>
      <c r="M348" s="248"/>
      <c r="N348" s="249"/>
      <c r="O348" s="86"/>
      <c r="P348" s="86"/>
      <c r="Q348" s="86"/>
      <c r="R348" s="86"/>
      <c r="S348" s="86"/>
      <c r="T348" s="87"/>
      <c r="U348" s="40"/>
      <c r="V348" s="40"/>
      <c r="W348" s="40"/>
      <c r="X348" s="40"/>
      <c r="Y348" s="40"/>
      <c r="Z348" s="40"/>
      <c r="AA348" s="40"/>
      <c r="AB348" s="40"/>
      <c r="AC348" s="40"/>
      <c r="AD348" s="40"/>
      <c r="AE348" s="40"/>
      <c r="AT348" s="19" t="s">
        <v>157</v>
      </c>
      <c r="AU348" s="19" t="s">
        <v>84</v>
      </c>
    </row>
    <row r="349" s="15" customFormat="1">
      <c r="A349" s="15"/>
      <c r="B349" s="261"/>
      <c r="C349" s="262"/>
      <c r="D349" s="237" t="s">
        <v>151</v>
      </c>
      <c r="E349" s="263" t="s">
        <v>19</v>
      </c>
      <c r="F349" s="264" t="s">
        <v>216</v>
      </c>
      <c r="G349" s="262"/>
      <c r="H349" s="263" t="s">
        <v>19</v>
      </c>
      <c r="I349" s="265"/>
      <c r="J349" s="262"/>
      <c r="K349" s="262"/>
      <c r="L349" s="266"/>
      <c r="M349" s="267"/>
      <c r="N349" s="268"/>
      <c r="O349" s="268"/>
      <c r="P349" s="268"/>
      <c r="Q349" s="268"/>
      <c r="R349" s="268"/>
      <c r="S349" s="268"/>
      <c r="T349" s="269"/>
      <c r="U349" s="15"/>
      <c r="V349" s="15"/>
      <c r="W349" s="15"/>
      <c r="X349" s="15"/>
      <c r="Y349" s="15"/>
      <c r="Z349" s="15"/>
      <c r="AA349" s="15"/>
      <c r="AB349" s="15"/>
      <c r="AC349" s="15"/>
      <c r="AD349" s="15"/>
      <c r="AE349" s="15"/>
      <c r="AT349" s="270" t="s">
        <v>151</v>
      </c>
      <c r="AU349" s="270" t="s">
        <v>84</v>
      </c>
      <c r="AV349" s="15" t="s">
        <v>82</v>
      </c>
      <c r="AW349" s="15" t="s">
        <v>35</v>
      </c>
      <c r="AX349" s="15" t="s">
        <v>74</v>
      </c>
      <c r="AY349" s="270" t="s">
        <v>142</v>
      </c>
    </row>
    <row r="350" s="13" customFormat="1">
      <c r="A350" s="13"/>
      <c r="B350" s="235"/>
      <c r="C350" s="236"/>
      <c r="D350" s="237" t="s">
        <v>151</v>
      </c>
      <c r="E350" s="238" t="s">
        <v>19</v>
      </c>
      <c r="F350" s="239" t="s">
        <v>84</v>
      </c>
      <c r="G350" s="236"/>
      <c r="H350" s="240">
        <v>2</v>
      </c>
      <c r="I350" s="241"/>
      <c r="J350" s="236"/>
      <c r="K350" s="236"/>
      <c r="L350" s="242"/>
      <c r="M350" s="243"/>
      <c r="N350" s="244"/>
      <c r="O350" s="244"/>
      <c r="P350" s="244"/>
      <c r="Q350" s="244"/>
      <c r="R350" s="244"/>
      <c r="S350" s="244"/>
      <c r="T350" s="245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6" t="s">
        <v>151</v>
      </c>
      <c r="AU350" s="246" t="s">
        <v>84</v>
      </c>
      <c r="AV350" s="13" t="s">
        <v>84</v>
      </c>
      <c r="AW350" s="13" t="s">
        <v>35</v>
      </c>
      <c r="AX350" s="13" t="s">
        <v>74</v>
      </c>
      <c r="AY350" s="246" t="s">
        <v>142</v>
      </c>
    </row>
    <row r="351" s="15" customFormat="1">
      <c r="A351" s="15"/>
      <c r="B351" s="261"/>
      <c r="C351" s="262"/>
      <c r="D351" s="237" t="s">
        <v>151</v>
      </c>
      <c r="E351" s="263" t="s">
        <v>19</v>
      </c>
      <c r="F351" s="264" t="s">
        <v>220</v>
      </c>
      <c r="G351" s="262"/>
      <c r="H351" s="263" t="s">
        <v>19</v>
      </c>
      <c r="I351" s="265"/>
      <c r="J351" s="262"/>
      <c r="K351" s="262"/>
      <c r="L351" s="266"/>
      <c r="M351" s="267"/>
      <c r="N351" s="268"/>
      <c r="O351" s="268"/>
      <c r="P351" s="268"/>
      <c r="Q351" s="268"/>
      <c r="R351" s="268"/>
      <c r="S351" s="268"/>
      <c r="T351" s="269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70" t="s">
        <v>151</v>
      </c>
      <c r="AU351" s="270" t="s">
        <v>84</v>
      </c>
      <c r="AV351" s="15" t="s">
        <v>82</v>
      </c>
      <c r="AW351" s="15" t="s">
        <v>35</v>
      </c>
      <c r="AX351" s="15" t="s">
        <v>74</v>
      </c>
      <c r="AY351" s="270" t="s">
        <v>142</v>
      </c>
    </row>
    <row r="352" s="13" customFormat="1">
      <c r="A352" s="13"/>
      <c r="B352" s="235"/>
      <c r="C352" s="236"/>
      <c r="D352" s="237" t="s">
        <v>151</v>
      </c>
      <c r="E352" s="238" t="s">
        <v>19</v>
      </c>
      <c r="F352" s="239" t="s">
        <v>84</v>
      </c>
      <c r="G352" s="236"/>
      <c r="H352" s="240">
        <v>2</v>
      </c>
      <c r="I352" s="241"/>
      <c r="J352" s="236"/>
      <c r="K352" s="236"/>
      <c r="L352" s="242"/>
      <c r="M352" s="243"/>
      <c r="N352" s="244"/>
      <c r="O352" s="244"/>
      <c r="P352" s="244"/>
      <c r="Q352" s="244"/>
      <c r="R352" s="244"/>
      <c r="S352" s="244"/>
      <c r="T352" s="245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6" t="s">
        <v>151</v>
      </c>
      <c r="AU352" s="246" t="s">
        <v>84</v>
      </c>
      <c r="AV352" s="13" t="s">
        <v>84</v>
      </c>
      <c r="AW352" s="13" t="s">
        <v>35</v>
      </c>
      <c r="AX352" s="13" t="s">
        <v>74</v>
      </c>
      <c r="AY352" s="246" t="s">
        <v>142</v>
      </c>
    </row>
    <row r="353" s="15" customFormat="1">
      <c r="A353" s="15"/>
      <c r="B353" s="261"/>
      <c r="C353" s="262"/>
      <c r="D353" s="237" t="s">
        <v>151</v>
      </c>
      <c r="E353" s="263" t="s">
        <v>19</v>
      </c>
      <c r="F353" s="264" t="s">
        <v>224</v>
      </c>
      <c r="G353" s="262"/>
      <c r="H353" s="263" t="s">
        <v>19</v>
      </c>
      <c r="I353" s="265"/>
      <c r="J353" s="262"/>
      <c r="K353" s="262"/>
      <c r="L353" s="266"/>
      <c r="M353" s="267"/>
      <c r="N353" s="268"/>
      <c r="O353" s="268"/>
      <c r="P353" s="268"/>
      <c r="Q353" s="268"/>
      <c r="R353" s="268"/>
      <c r="S353" s="268"/>
      <c r="T353" s="269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70" t="s">
        <v>151</v>
      </c>
      <c r="AU353" s="270" t="s">
        <v>84</v>
      </c>
      <c r="AV353" s="15" t="s">
        <v>82</v>
      </c>
      <c r="AW353" s="15" t="s">
        <v>35</v>
      </c>
      <c r="AX353" s="15" t="s">
        <v>74</v>
      </c>
      <c r="AY353" s="270" t="s">
        <v>142</v>
      </c>
    </row>
    <row r="354" s="13" customFormat="1">
      <c r="A354" s="13"/>
      <c r="B354" s="235"/>
      <c r="C354" s="236"/>
      <c r="D354" s="237" t="s">
        <v>151</v>
      </c>
      <c r="E354" s="238" t="s">
        <v>19</v>
      </c>
      <c r="F354" s="239" t="s">
        <v>84</v>
      </c>
      <c r="G354" s="236"/>
      <c r="H354" s="240">
        <v>2</v>
      </c>
      <c r="I354" s="241"/>
      <c r="J354" s="236"/>
      <c r="K354" s="236"/>
      <c r="L354" s="242"/>
      <c r="M354" s="243"/>
      <c r="N354" s="244"/>
      <c r="O354" s="244"/>
      <c r="P354" s="244"/>
      <c r="Q354" s="244"/>
      <c r="R354" s="244"/>
      <c r="S354" s="244"/>
      <c r="T354" s="245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6" t="s">
        <v>151</v>
      </c>
      <c r="AU354" s="246" t="s">
        <v>84</v>
      </c>
      <c r="AV354" s="13" t="s">
        <v>84</v>
      </c>
      <c r="AW354" s="13" t="s">
        <v>35</v>
      </c>
      <c r="AX354" s="13" t="s">
        <v>74</v>
      </c>
      <c r="AY354" s="246" t="s">
        <v>142</v>
      </c>
    </row>
    <row r="355" s="14" customFormat="1">
      <c r="A355" s="14"/>
      <c r="B355" s="250"/>
      <c r="C355" s="251"/>
      <c r="D355" s="237" t="s">
        <v>151</v>
      </c>
      <c r="E355" s="252" t="s">
        <v>19</v>
      </c>
      <c r="F355" s="253" t="s">
        <v>196</v>
      </c>
      <c r="G355" s="251"/>
      <c r="H355" s="254">
        <v>6</v>
      </c>
      <c r="I355" s="255"/>
      <c r="J355" s="251"/>
      <c r="K355" s="251"/>
      <c r="L355" s="256"/>
      <c r="M355" s="257"/>
      <c r="N355" s="258"/>
      <c r="O355" s="258"/>
      <c r="P355" s="258"/>
      <c r="Q355" s="258"/>
      <c r="R355" s="258"/>
      <c r="S355" s="258"/>
      <c r="T355" s="259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60" t="s">
        <v>151</v>
      </c>
      <c r="AU355" s="260" t="s">
        <v>84</v>
      </c>
      <c r="AV355" s="14" t="s">
        <v>149</v>
      </c>
      <c r="AW355" s="14" t="s">
        <v>35</v>
      </c>
      <c r="AX355" s="14" t="s">
        <v>82</v>
      </c>
      <c r="AY355" s="260" t="s">
        <v>142</v>
      </c>
    </row>
    <row r="356" s="2" customFormat="1" ht="21.75" customHeight="1">
      <c r="A356" s="40"/>
      <c r="B356" s="41"/>
      <c r="C356" s="282" t="s">
        <v>499</v>
      </c>
      <c r="D356" s="282" t="s">
        <v>263</v>
      </c>
      <c r="E356" s="283" t="s">
        <v>500</v>
      </c>
      <c r="F356" s="284" t="s">
        <v>501</v>
      </c>
      <c r="G356" s="285" t="s">
        <v>155</v>
      </c>
      <c r="H356" s="286">
        <v>6</v>
      </c>
      <c r="I356" s="287"/>
      <c r="J356" s="288">
        <f>ROUND(I356*H356,2)</f>
        <v>0</v>
      </c>
      <c r="K356" s="289"/>
      <c r="L356" s="290"/>
      <c r="M356" s="291" t="s">
        <v>19</v>
      </c>
      <c r="N356" s="292" t="s">
        <v>45</v>
      </c>
      <c r="O356" s="86"/>
      <c r="P356" s="231">
        <f>O356*H356</f>
        <v>0</v>
      </c>
      <c r="Q356" s="231">
        <v>0</v>
      </c>
      <c r="R356" s="231">
        <f>Q356*H356</f>
        <v>0</v>
      </c>
      <c r="S356" s="231">
        <v>0</v>
      </c>
      <c r="T356" s="232">
        <f>S356*H356</f>
        <v>0</v>
      </c>
      <c r="U356" s="40"/>
      <c r="V356" s="40"/>
      <c r="W356" s="40"/>
      <c r="X356" s="40"/>
      <c r="Y356" s="40"/>
      <c r="Z356" s="40"/>
      <c r="AA356" s="40"/>
      <c r="AB356" s="40"/>
      <c r="AC356" s="40"/>
      <c r="AD356" s="40"/>
      <c r="AE356" s="40"/>
      <c r="AR356" s="233" t="s">
        <v>313</v>
      </c>
      <c r="AT356" s="233" t="s">
        <v>263</v>
      </c>
      <c r="AU356" s="233" t="s">
        <v>84</v>
      </c>
      <c r="AY356" s="19" t="s">
        <v>142</v>
      </c>
      <c r="BE356" s="234">
        <f>IF(N356="základní",J356,0)</f>
        <v>0</v>
      </c>
      <c r="BF356" s="234">
        <f>IF(N356="snížená",J356,0)</f>
        <v>0</v>
      </c>
      <c r="BG356" s="234">
        <f>IF(N356="zákl. přenesená",J356,0)</f>
        <v>0</v>
      </c>
      <c r="BH356" s="234">
        <f>IF(N356="sníž. přenesená",J356,0)</f>
        <v>0</v>
      </c>
      <c r="BI356" s="234">
        <f>IF(N356="nulová",J356,0)</f>
        <v>0</v>
      </c>
      <c r="BJ356" s="19" t="s">
        <v>82</v>
      </c>
      <c r="BK356" s="234">
        <f>ROUND(I356*H356,2)</f>
        <v>0</v>
      </c>
      <c r="BL356" s="19" t="s">
        <v>234</v>
      </c>
      <c r="BM356" s="233" t="s">
        <v>502</v>
      </c>
    </row>
    <row r="357" s="2" customFormat="1">
      <c r="A357" s="40"/>
      <c r="B357" s="41"/>
      <c r="C357" s="42"/>
      <c r="D357" s="237" t="s">
        <v>157</v>
      </c>
      <c r="E357" s="42"/>
      <c r="F357" s="247" t="s">
        <v>494</v>
      </c>
      <c r="G357" s="42"/>
      <c r="H357" s="42"/>
      <c r="I357" s="138"/>
      <c r="J357" s="42"/>
      <c r="K357" s="42"/>
      <c r="L357" s="46"/>
      <c r="M357" s="248"/>
      <c r="N357" s="249"/>
      <c r="O357" s="86"/>
      <c r="P357" s="86"/>
      <c r="Q357" s="86"/>
      <c r="R357" s="86"/>
      <c r="S357" s="86"/>
      <c r="T357" s="87"/>
      <c r="U357" s="40"/>
      <c r="V357" s="40"/>
      <c r="W357" s="40"/>
      <c r="X357" s="40"/>
      <c r="Y357" s="40"/>
      <c r="Z357" s="40"/>
      <c r="AA357" s="40"/>
      <c r="AB357" s="40"/>
      <c r="AC357" s="40"/>
      <c r="AD357" s="40"/>
      <c r="AE357" s="40"/>
      <c r="AT357" s="19" t="s">
        <v>157</v>
      </c>
      <c r="AU357" s="19" t="s">
        <v>84</v>
      </c>
    </row>
    <row r="358" s="15" customFormat="1">
      <c r="A358" s="15"/>
      <c r="B358" s="261"/>
      <c r="C358" s="262"/>
      <c r="D358" s="237" t="s">
        <v>151</v>
      </c>
      <c r="E358" s="263" t="s">
        <v>19</v>
      </c>
      <c r="F358" s="264" t="s">
        <v>220</v>
      </c>
      <c r="G358" s="262"/>
      <c r="H358" s="263" t="s">
        <v>19</v>
      </c>
      <c r="I358" s="265"/>
      <c r="J358" s="262"/>
      <c r="K358" s="262"/>
      <c r="L358" s="266"/>
      <c r="M358" s="267"/>
      <c r="N358" s="268"/>
      <c r="O358" s="268"/>
      <c r="P358" s="268"/>
      <c r="Q358" s="268"/>
      <c r="R358" s="268"/>
      <c r="S358" s="268"/>
      <c r="T358" s="269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70" t="s">
        <v>151</v>
      </c>
      <c r="AU358" s="270" t="s">
        <v>84</v>
      </c>
      <c r="AV358" s="15" t="s">
        <v>82</v>
      </c>
      <c r="AW358" s="15" t="s">
        <v>35</v>
      </c>
      <c r="AX358" s="15" t="s">
        <v>74</v>
      </c>
      <c r="AY358" s="270" t="s">
        <v>142</v>
      </c>
    </row>
    <row r="359" s="13" customFormat="1">
      <c r="A359" s="13"/>
      <c r="B359" s="235"/>
      <c r="C359" s="236"/>
      <c r="D359" s="237" t="s">
        <v>151</v>
      </c>
      <c r="E359" s="238" t="s">
        <v>19</v>
      </c>
      <c r="F359" s="239" t="s">
        <v>84</v>
      </c>
      <c r="G359" s="236"/>
      <c r="H359" s="240">
        <v>2</v>
      </c>
      <c r="I359" s="241"/>
      <c r="J359" s="236"/>
      <c r="K359" s="236"/>
      <c r="L359" s="242"/>
      <c r="M359" s="243"/>
      <c r="N359" s="244"/>
      <c r="O359" s="244"/>
      <c r="P359" s="244"/>
      <c r="Q359" s="244"/>
      <c r="R359" s="244"/>
      <c r="S359" s="244"/>
      <c r="T359" s="245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6" t="s">
        <v>151</v>
      </c>
      <c r="AU359" s="246" t="s">
        <v>84</v>
      </c>
      <c r="AV359" s="13" t="s">
        <v>84</v>
      </c>
      <c r="AW359" s="13" t="s">
        <v>35</v>
      </c>
      <c r="AX359" s="13" t="s">
        <v>74</v>
      </c>
      <c r="AY359" s="246" t="s">
        <v>142</v>
      </c>
    </row>
    <row r="360" s="15" customFormat="1">
      <c r="A360" s="15"/>
      <c r="B360" s="261"/>
      <c r="C360" s="262"/>
      <c r="D360" s="237" t="s">
        <v>151</v>
      </c>
      <c r="E360" s="263" t="s">
        <v>19</v>
      </c>
      <c r="F360" s="264" t="s">
        <v>221</v>
      </c>
      <c r="G360" s="262"/>
      <c r="H360" s="263" t="s">
        <v>19</v>
      </c>
      <c r="I360" s="265"/>
      <c r="J360" s="262"/>
      <c r="K360" s="262"/>
      <c r="L360" s="266"/>
      <c r="M360" s="267"/>
      <c r="N360" s="268"/>
      <c r="O360" s="268"/>
      <c r="P360" s="268"/>
      <c r="Q360" s="268"/>
      <c r="R360" s="268"/>
      <c r="S360" s="268"/>
      <c r="T360" s="269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70" t="s">
        <v>151</v>
      </c>
      <c r="AU360" s="270" t="s">
        <v>84</v>
      </c>
      <c r="AV360" s="15" t="s">
        <v>82</v>
      </c>
      <c r="AW360" s="15" t="s">
        <v>35</v>
      </c>
      <c r="AX360" s="15" t="s">
        <v>74</v>
      </c>
      <c r="AY360" s="270" t="s">
        <v>142</v>
      </c>
    </row>
    <row r="361" s="13" customFormat="1">
      <c r="A361" s="13"/>
      <c r="B361" s="235"/>
      <c r="C361" s="236"/>
      <c r="D361" s="237" t="s">
        <v>151</v>
      </c>
      <c r="E361" s="238" t="s">
        <v>19</v>
      </c>
      <c r="F361" s="239" t="s">
        <v>84</v>
      </c>
      <c r="G361" s="236"/>
      <c r="H361" s="240">
        <v>2</v>
      </c>
      <c r="I361" s="241"/>
      <c r="J361" s="236"/>
      <c r="K361" s="236"/>
      <c r="L361" s="242"/>
      <c r="M361" s="243"/>
      <c r="N361" s="244"/>
      <c r="O361" s="244"/>
      <c r="P361" s="244"/>
      <c r="Q361" s="244"/>
      <c r="R361" s="244"/>
      <c r="S361" s="244"/>
      <c r="T361" s="245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6" t="s">
        <v>151</v>
      </c>
      <c r="AU361" s="246" t="s">
        <v>84</v>
      </c>
      <c r="AV361" s="13" t="s">
        <v>84</v>
      </c>
      <c r="AW361" s="13" t="s">
        <v>35</v>
      </c>
      <c r="AX361" s="13" t="s">
        <v>74</v>
      </c>
      <c r="AY361" s="246" t="s">
        <v>142</v>
      </c>
    </row>
    <row r="362" s="15" customFormat="1">
      <c r="A362" s="15"/>
      <c r="B362" s="261"/>
      <c r="C362" s="262"/>
      <c r="D362" s="237" t="s">
        <v>151</v>
      </c>
      <c r="E362" s="263" t="s">
        <v>19</v>
      </c>
      <c r="F362" s="264" t="s">
        <v>224</v>
      </c>
      <c r="G362" s="262"/>
      <c r="H362" s="263" t="s">
        <v>19</v>
      </c>
      <c r="I362" s="265"/>
      <c r="J362" s="262"/>
      <c r="K362" s="262"/>
      <c r="L362" s="266"/>
      <c r="M362" s="267"/>
      <c r="N362" s="268"/>
      <c r="O362" s="268"/>
      <c r="P362" s="268"/>
      <c r="Q362" s="268"/>
      <c r="R362" s="268"/>
      <c r="S362" s="268"/>
      <c r="T362" s="269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70" t="s">
        <v>151</v>
      </c>
      <c r="AU362" s="270" t="s">
        <v>84</v>
      </c>
      <c r="AV362" s="15" t="s">
        <v>82</v>
      </c>
      <c r="AW362" s="15" t="s">
        <v>35</v>
      </c>
      <c r="AX362" s="15" t="s">
        <v>74</v>
      </c>
      <c r="AY362" s="270" t="s">
        <v>142</v>
      </c>
    </row>
    <row r="363" s="13" customFormat="1">
      <c r="A363" s="13"/>
      <c r="B363" s="235"/>
      <c r="C363" s="236"/>
      <c r="D363" s="237" t="s">
        <v>151</v>
      </c>
      <c r="E363" s="238" t="s">
        <v>19</v>
      </c>
      <c r="F363" s="239" t="s">
        <v>84</v>
      </c>
      <c r="G363" s="236"/>
      <c r="H363" s="240">
        <v>2</v>
      </c>
      <c r="I363" s="241"/>
      <c r="J363" s="236"/>
      <c r="K363" s="236"/>
      <c r="L363" s="242"/>
      <c r="M363" s="243"/>
      <c r="N363" s="244"/>
      <c r="O363" s="244"/>
      <c r="P363" s="244"/>
      <c r="Q363" s="244"/>
      <c r="R363" s="244"/>
      <c r="S363" s="244"/>
      <c r="T363" s="245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6" t="s">
        <v>151</v>
      </c>
      <c r="AU363" s="246" t="s">
        <v>84</v>
      </c>
      <c r="AV363" s="13" t="s">
        <v>84</v>
      </c>
      <c r="AW363" s="13" t="s">
        <v>35</v>
      </c>
      <c r="AX363" s="13" t="s">
        <v>74</v>
      </c>
      <c r="AY363" s="246" t="s">
        <v>142</v>
      </c>
    </row>
    <row r="364" s="14" customFormat="1">
      <c r="A364" s="14"/>
      <c r="B364" s="250"/>
      <c r="C364" s="251"/>
      <c r="D364" s="237" t="s">
        <v>151</v>
      </c>
      <c r="E364" s="252" t="s">
        <v>19</v>
      </c>
      <c r="F364" s="253" t="s">
        <v>196</v>
      </c>
      <c r="G364" s="251"/>
      <c r="H364" s="254">
        <v>6</v>
      </c>
      <c r="I364" s="255"/>
      <c r="J364" s="251"/>
      <c r="K364" s="251"/>
      <c r="L364" s="256"/>
      <c r="M364" s="257"/>
      <c r="N364" s="258"/>
      <c r="O364" s="258"/>
      <c r="P364" s="258"/>
      <c r="Q364" s="258"/>
      <c r="R364" s="258"/>
      <c r="S364" s="258"/>
      <c r="T364" s="259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60" t="s">
        <v>151</v>
      </c>
      <c r="AU364" s="260" t="s">
        <v>84</v>
      </c>
      <c r="AV364" s="14" t="s">
        <v>149</v>
      </c>
      <c r="AW364" s="14" t="s">
        <v>35</v>
      </c>
      <c r="AX364" s="14" t="s">
        <v>82</v>
      </c>
      <c r="AY364" s="260" t="s">
        <v>142</v>
      </c>
    </row>
    <row r="365" s="2" customFormat="1" ht="21.75" customHeight="1">
      <c r="A365" s="40"/>
      <c r="B365" s="41"/>
      <c r="C365" s="282" t="s">
        <v>503</v>
      </c>
      <c r="D365" s="282" t="s">
        <v>263</v>
      </c>
      <c r="E365" s="283" t="s">
        <v>504</v>
      </c>
      <c r="F365" s="284" t="s">
        <v>505</v>
      </c>
      <c r="G365" s="285" t="s">
        <v>155</v>
      </c>
      <c r="H365" s="286">
        <v>1</v>
      </c>
      <c r="I365" s="287"/>
      <c r="J365" s="288">
        <f>ROUND(I365*H365,2)</f>
        <v>0</v>
      </c>
      <c r="K365" s="289"/>
      <c r="L365" s="290"/>
      <c r="M365" s="291" t="s">
        <v>19</v>
      </c>
      <c r="N365" s="292" t="s">
        <v>45</v>
      </c>
      <c r="O365" s="86"/>
      <c r="P365" s="231">
        <f>O365*H365</f>
        <v>0</v>
      </c>
      <c r="Q365" s="231">
        <v>0</v>
      </c>
      <c r="R365" s="231">
        <f>Q365*H365</f>
        <v>0</v>
      </c>
      <c r="S365" s="231">
        <v>0</v>
      </c>
      <c r="T365" s="232">
        <f>S365*H365</f>
        <v>0</v>
      </c>
      <c r="U365" s="40"/>
      <c r="V365" s="40"/>
      <c r="W365" s="40"/>
      <c r="X365" s="40"/>
      <c r="Y365" s="40"/>
      <c r="Z365" s="40"/>
      <c r="AA365" s="40"/>
      <c r="AB365" s="40"/>
      <c r="AC365" s="40"/>
      <c r="AD365" s="40"/>
      <c r="AE365" s="40"/>
      <c r="AR365" s="233" t="s">
        <v>313</v>
      </c>
      <c r="AT365" s="233" t="s">
        <v>263</v>
      </c>
      <c r="AU365" s="233" t="s">
        <v>84</v>
      </c>
      <c r="AY365" s="19" t="s">
        <v>142</v>
      </c>
      <c r="BE365" s="234">
        <f>IF(N365="základní",J365,0)</f>
        <v>0</v>
      </c>
      <c r="BF365" s="234">
        <f>IF(N365="snížená",J365,0)</f>
        <v>0</v>
      </c>
      <c r="BG365" s="234">
        <f>IF(N365="zákl. přenesená",J365,0)</f>
        <v>0</v>
      </c>
      <c r="BH365" s="234">
        <f>IF(N365="sníž. přenesená",J365,0)</f>
        <v>0</v>
      </c>
      <c r="BI365" s="234">
        <f>IF(N365="nulová",J365,0)</f>
        <v>0</v>
      </c>
      <c r="BJ365" s="19" t="s">
        <v>82</v>
      </c>
      <c r="BK365" s="234">
        <f>ROUND(I365*H365,2)</f>
        <v>0</v>
      </c>
      <c r="BL365" s="19" t="s">
        <v>234</v>
      </c>
      <c r="BM365" s="233" t="s">
        <v>506</v>
      </c>
    </row>
    <row r="366" s="2" customFormat="1">
      <c r="A366" s="40"/>
      <c r="B366" s="41"/>
      <c r="C366" s="42"/>
      <c r="D366" s="237" t="s">
        <v>157</v>
      </c>
      <c r="E366" s="42"/>
      <c r="F366" s="247" t="s">
        <v>494</v>
      </c>
      <c r="G366" s="42"/>
      <c r="H366" s="42"/>
      <c r="I366" s="138"/>
      <c r="J366" s="42"/>
      <c r="K366" s="42"/>
      <c r="L366" s="46"/>
      <c r="M366" s="248"/>
      <c r="N366" s="249"/>
      <c r="O366" s="86"/>
      <c r="P366" s="86"/>
      <c r="Q366" s="86"/>
      <c r="R366" s="86"/>
      <c r="S366" s="86"/>
      <c r="T366" s="87"/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T366" s="19" t="s">
        <v>157</v>
      </c>
      <c r="AU366" s="19" t="s">
        <v>84</v>
      </c>
    </row>
    <row r="367" s="15" customFormat="1">
      <c r="A367" s="15"/>
      <c r="B367" s="261"/>
      <c r="C367" s="262"/>
      <c r="D367" s="237" t="s">
        <v>151</v>
      </c>
      <c r="E367" s="263" t="s">
        <v>19</v>
      </c>
      <c r="F367" s="264" t="s">
        <v>221</v>
      </c>
      <c r="G367" s="262"/>
      <c r="H367" s="263" t="s">
        <v>19</v>
      </c>
      <c r="I367" s="265"/>
      <c r="J367" s="262"/>
      <c r="K367" s="262"/>
      <c r="L367" s="266"/>
      <c r="M367" s="267"/>
      <c r="N367" s="268"/>
      <c r="O367" s="268"/>
      <c r="P367" s="268"/>
      <c r="Q367" s="268"/>
      <c r="R367" s="268"/>
      <c r="S367" s="268"/>
      <c r="T367" s="269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70" t="s">
        <v>151</v>
      </c>
      <c r="AU367" s="270" t="s">
        <v>84</v>
      </c>
      <c r="AV367" s="15" t="s">
        <v>82</v>
      </c>
      <c r="AW367" s="15" t="s">
        <v>35</v>
      </c>
      <c r="AX367" s="15" t="s">
        <v>74</v>
      </c>
      <c r="AY367" s="270" t="s">
        <v>142</v>
      </c>
    </row>
    <row r="368" s="13" customFormat="1">
      <c r="A368" s="13"/>
      <c r="B368" s="235"/>
      <c r="C368" s="236"/>
      <c r="D368" s="237" t="s">
        <v>151</v>
      </c>
      <c r="E368" s="238" t="s">
        <v>19</v>
      </c>
      <c r="F368" s="239" t="s">
        <v>82</v>
      </c>
      <c r="G368" s="236"/>
      <c r="H368" s="240">
        <v>1</v>
      </c>
      <c r="I368" s="241"/>
      <c r="J368" s="236"/>
      <c r="K368" s="236"/>
      <c r="L368" s="242"/>
      <c r="M368" s="243"/>
      <c r="N368" s="244"/>
      <c r="O368" s="244"/>
      <c r="P368" s="244"/>
      <c r="Q368" s="244"/>
      <c r="R368" s="244"/>
      <c r="S368" s="244"/>
      <c r="T368" s="245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6" t="s">
        <v>151</v>
      </c>
      <c r="AU368" s="246" t="s">
        <v>84</v>
      </c>
      <c r="AV368" s="13" t="s">
        <v>84</v>
      </c>
      <c r="AW368" s="13" t="s">
        <v>35</v>
      </c>
      <c r="AX368" s="13" t="s">
        <v>74</v>
      </c>
      <c r="AY368" s="246" t="s">
        <v>142</v>
      </c>
    </row>
    <row r="369" s="14" customFormat="1">
      <c r="A369" s="14"/>
      <c r="B369" s="250"/>
      <c r="C369" s="251"/>
      <c r="D369" s="237" t="s">
        <v>151</v>
      </c>
      <c r="E369" s="252" t="s">
        <v>19</v>
      </c>
      <c r="F369" s="253" t="s">
        <v>196</v>
      </c>
      <c r="G369" s="251"/>
      <c r="H369" s="254">
        <v>1</v>
      </c>
      <c r="I369" s="255"/>
      <c r="J369" s="251"/>
      <c r="K369" s="251"/>
      <c r="L369" s="256"/>
      <c r="M369" s="257"/>
      <c r="N369" s="258"/>
      <c r="O369" s="258"/>
      <c r="P369" s="258"/>
      <c r="Q369" s="258"/>
      <c r="R369" s="258"/>
      <c r="S369" s="258"/>
      <c r="T369" s="259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60" t="s">
        <v>151</v>
      </c>
      <c r="AU369" s="260" t="s">
        <v>84</v>
      </c>
      <c r="AV369" s="14" t="s">
        <v>149</v>
      </c>
      <c r="AW369" s="14" t="s">
        <v>35</v>
      </c>
      <c r="AX369" s="14" t="s">
        <v>82</v>
      </c>
      <c r="AY369" s="260" t="s">
        <v>142</v>
      </c>
    </row>
    <row r="370" s="2" customFormat="1" ht="21.75" customHeight="1">
      <c r="A370" s="40"/>
      <c r="B370" s="41"/>
      <c r="C370" s="282" t="s">
        <v>507</v>
      </c>
      <c r="D370" s="282" t="s">
        <v>263</v>
      </c>
      <c r="E370" s="283" t="s">
        <v>508</v>
      </c>
      <c r="F370" s="284" t="s">
        <v>509</v>
      </c>
      <c r="G370" s="285" t="s">
        <v>155</v>
      </c>
      <c r="H370" s="286">
        <v>2</v>
      </c>
      <c r="I370" s="287"/>
      <c r="J370" s="288">
        <f>ROUND(I370*H370,2)</f>
        <v>0</v>
      </c>
      <c r="K370" s="289"/>
      <c r="L370" s="290"/>
      <c r="M370" s="291" t="s">
        <v>19</v>
      </c>
      <c r="N370" s="292" t="s">
        <v>45</v>
      </c>
      <c r="O370" s="86"/>
      <c r="P370" s="231">
        <f>O370*H370</f>
        <v>0</v>
      </c>
      <c r="Q370" s="231">
        <v>0</v>
      </c>
      <c r="R370" s="231">
        <f>Q370*H370</f>
        <v>0</v>
      </c>
      <c r="S370" s="231">
        <v>0</v>
      </c>
      <c r="T370" s="232">
        <f>S370*H370</f>
        <v>0</v>
      </c>
      <c r="U370" s="40"/>
      <c r="V370" s="40"/>
      <c r="W370" s="40"/>
      <c r="X370" s="40"/>
      <c r="Y370" s="40"/>
      <c r="Z370" s="40"/>
      <c r="AA370" s="40"/>
      <c r="AB370" s="40"/>
      <c r="AC370" s="40"/>
      <c r="AD370" s="40"/>
      <c r="AE370" s="40"/>
      <c r="AR370" s="233" t="s">
        <v>313</v>
      </c>
      <c r="AT370" s="233" t="s">
        <v>263</v>
      </c>
      <c r="AU370" s="233" t="s">
        <v>84</v>
      </c>
      <c r="AY370" s="19" t="s">
        <v>142</v>
      </c>
      <c r="BE370" s="234">
        <f>IF(N370="základní",J370,0)</f>
        <v>0</v>
      </c>
      <c r="BF370" s="234">
        <f>IF(N370="snížená",J370,0)</f>
        <v>0</v>
      </c>
      <c r="BG370" s="234">
        <f>IF(N370="zákl. přenesená",J370,0)</f>
        <v>0</v>
      </c>
      <c r="BH370" s="234">
        <f>IF(N370="sníž. přenesená",J370,0)</f>
        <v>0</v>
      </c>
      <c r="BI370" s="234">
        <f>IF(N370="nulová",J370,0)</f>
        <v>0</v>
      </c>
      <c r="BJ370" s="19" t="s">
        <v>82</v>
      </c>
      <c r="BK370" s="234">
        <f>ROUND(I370*H370,2)</f>
        <v>0</v>
      </c>
      <c r="BL370" s="19" t="s">
        <v>234</v>
      </c>
      <c r="BM370" s="233" t="s">
        <v>510</v>
      </c>
    </row>
    <row r="371" s="2" customFormat="1">
      <c r="A371" s="40"/>
      <c r="B371" s="41"/>
      <c r="C371" s="42"/>
      <c r="D371" s="237" t="s">
        <v>157</v>
      </c>
      <c r="E371" s="42"/>
      <c r="F371" s="247" t="s">
        <v>494</v>
      </c>
      <c r="G371" s="42"/>
      <c r="H371" s="42"/>
      <c r="I371" s="138"/>
      <c r="J371" s="42"/>
      <c r="K371" s="42"/>
      <c r="L371" s="46"/>
      <c r="M371" s="248"/>
      <c r="N371" s="249"/>
      <c r="O371" s="86"/>
      <c r="P371" s="86"/>
      <c r="Q371" s="86"/>
      <c r="R371" s="86"/>
      <c r="S371" s="86"/>
      <c r="T371" s="87"/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T371" s="19" t="s">
        <v>157</v>
      </c>
      <c r="AU371" s="19" t="s">
        <v>84</v>
      </c>
    </row>
    <row r="372" s="15" customFormat="1">
      <c r="A372" s="15"/>
      <c r="B372" s="261"/>
      <c r="C372" s="262"/>
      <c r="D372" s="237" t="s">
        <v>151</v>
      </c>
      <c r="E372" s="263" t="s">
        <v>19</v>
      </c>
      <c r="F372" s="264" t="s">
        <v>216</v>
      </c>
      <c r="G372" s="262"/>
      <c r="H372" s="263" t="s">
        <v>19</v>
      </c>
      <c r="I372" s="265"/>
      <c r="J372" s="262"/>
      <c r="K372" s="262"/>
      <c r="L372" s="266"/>
      <c r="M372" s="267"/>
      <c r="N372" s="268"/>
      <c r="O372" s="268"/>
      <c r="P372" s="268"/>
      <c r="Q372" s="268"/>
      <c r="R372" s="268"/>
      <c r="S372" s="268"/>
      <c r="T372" s="269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70" t="s">
        <v>151</v>
      </c>
      <c r="AU372" s="270" t="s">
        <v>84</v>
      </c>
      <c r="AV372" s="15" t="s">
        <v>82</v>
      </c>
      <c r="AW372" s="15" t="s">
        <v>35</v>
      </c>
      <c r="AX372" s="15" t="s">
        <v>74</v>
      </c>
      <c r="AY372" s="270" t="s">
        <v>142</v>
      </c>
    </row>
    <row r="373" s="13" customFormat="1">
      <c r="A373" s="13"/>
      <c r="B373" s="235"/>
      <c r="C373" s="236"/>
      <c r="D373" s="237" t="s">
        <v>151</v>
      </c>
      <c r="E373" s="238" t="s">
        <v>19</v>
      </c>
      <c r="F373" s="239" t="s">
        <v>82</v>
      </c>
      <c r="G373" s="236"/>
      <c r="H373" s="240">
        <v>1</v>
      </c>
      <c r="I373" s="241"/>
      <c r="J373" s="236"/>
      <c r="K373" s="236"/>
      <c r="L373" s="242"/>
      <c r="M373" s="243"/>
      <c r="N373" s="244"/>
      <c r="O373" s="244"/>
      <c r="P373" s="244"/>
      <c r="Q373" s="244"/>
      <c r="R373" s="244"/>
      <c r="S373" s="244"/>
      <c r="T373" s="245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6" t="s">
        <v>151</v>
      </c>
      <c r="AU373" s="246" t="s">
        <v>84</v>
      </c>
      <c r="AV373" s="13" t="s">
        <v>84</v>
      </c>
      <c r="AW373" s="13" t="s">
        <v>35</v>
      </c>
      <c r="AX373" s="13" t="s">
        <v>74</v>
      </c>
      <c r="AY373" s="246" t="s">
        <v>142</v>
      </c>
    </row>
    <row r="374" s="15" customFormat="1">
      <c r="A374" s="15"/>
      <c r="B374" s="261"/>
      <c r="C374" s="262"/>
      <c r="D374" s="237" t="s">
        <v>151</v>
      </c>
      <c r="E374" s="263" t="s">
        <v>19</v>
      </c>
      <c r="F374" s="264" t="s">
        <v>220</v>
      </c>
      <c r="G374" s="262"/>
      <c r="H374" s="263" t="s">
        <v>19</v>
      </c>
      <c r="I374" s="265"/>
      <c r="J374" s="262"/>
      <c r="K374" s="262"/>
      <c r="L374" s="266"/>
      <c r="M374" s="267"/>
      <c r="N374" s="268"/>
      <c r="O374" s="268"/>
      <c r="P374" s="268"/>
      <c r="Q374" s="268"/>
      <c r="R374" s="268"/>
      <c r="S374" s="268"/>
      <c r="T374" s="269"/>
      <c r="U374" s="15"/>
      <c r="V374" s="15"/>
      <c r="W374" s="15"/>
      <c r="X374" s="15"/>
      <c r="Y374" s="15"/>
      <c r="Z374" s="15"/>
      <c r="AA374" s="15"/>
      <c r="AB374" s="15"/>
      <c r="AC374" s="15"/>
      <c r="AD374" s="15"/>
      <c r="AE374" s="15"/>
      <c r="AT374" s="270" t="s">
        <v>151</v>
      </c>
      <c r="AU374" s="270" t="s">
        <v>84</v>
      </c>
      <c r="AV374" s="15" t="s">
        <v>82</v>
      </c>
      <c r="AW374" s="15" t="s">
        <v>35</v>
      </c>
      <c r="AX374" s="15" t="s">
        <v>74</v>
      </c>
      <c r="AY374" s="270" t="s">
        <v>142</v>
      </c>
    </row>
    <row r="375" s="13" customFormat="1">
      <c r="A375" s="13"/>
      <c r="B375" s="235"/>
      <c r="C375" s="236"/>
      <c r="D375" s="237" t="s">
        <v>151</v>
      </c>
      <c r="E375" s="238" t="s">
        <v>19</v>
      </c>
      <c r="F375" s="239" t="s">
        <v>82</v>
      </c>
      <c r="G375" s="236"/>
      <c r="H375" s="240">
        <v>1</v>
      </c>
      <c r="I375" s="241"/>
      <c r="J375" s="236"/>
      <c r="K375" s="236"/>
      <c r="L375" s="242"/>
      <c r="M375" s="243"/>
      <c r="N375" s="244"/>
      <c r="O375" s="244"/>
      <c r="P375" s="244"/>
      <c r="Q375" s="244"/>
      <c r="R375" s="244"/>
      <c r="S375" s="244"/>
      <c r="T375" s="245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6" t="s">
        <v>151</v>
      </c>
      <c r="AU375" s="246" t="s">
        <v>84</v>
      </c>
      <c r="AV375" s="13" t="s">
        <v>84</v>
      </c>
      <c r="AW375" s="13" t="s">
        <v>35</v>
      </c>
      <c r="AX375" s="13" t="s">
        <v>74</v>
      </c>
      <c r="AY375" s="246" t="s">
        <v>142</v>
      </c>
    </row>
    <row r="376" s="14" customFormat="1">
      <c r="A376" s="14"/>
      <c r="B376" s="250"/>
      <c r="C376" s="251"/>
      <c r="D376" s="237" t="s">
        <v>151</v>
      </c>
      <c r="E376" s="252" t="s">
        <v>19</v>
      </c>
      <c r="F376" s="253" t="s">
        <v>196</v>
      </c>
      <c r="G376" s="251"/>
      <c r="H376" s="254">
        <v>2</v>
      </c>
      <c r="I376" s="255"/>
      <c r="J376" s="251"/>
      <c r="K376" s="251"/>
      <c r="L376" s="256"/>
      <c r="M376" s="257"/>
      <c r="N376" s="258"/>
      <c r="O376" s="258"/>
      <c r="P376" s="258"/>
      <c r="Q376" s="258"/>
      <c r="R376" s="258"/>
      <c r="S376" s="258"/>
      <c r="T376" s="259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60" t="s">
        <v>151</v>
      </c>
      <c r="AU376" s="260" t="s">
        <v>84</v>
      </c>
      <c r="AV376" s="14" t="s">
        <v>149</v>
      </c>
      <c r="AW376" s="14" t="s">
        <v>35</v>
      </c>
      <c r="AX376" s="14" t="s">
        <v>82</v>
      </c>
      <c r="AY376" s="260" t="s">
        <v>142</v>
      </c>
    </row>
    <row r="377" s="2" customFormat="1" ht="33.75" customHeight="1">
      <c r="A377" s="40"/>
      <c r="B377" s="41"/>
      <c r="C377" s="282" t="s">
        <v>511</v>
      </c>
      <c r="D377" s="282" t="s">
        <v>263</v>
      </c>
      <c r="E377" s="283" t="s">
        <v>512</v>
      </c>
      <c r="F377" s="284" t="s">
        <v>513</v>
      </c>
      <c r="G377" s="285" t="s">
        <v>155</v>
      </c>
      <c r="H377" s="286">
        <v>2</v>
      </c>
      <c r="I377" s="287"/>
      <c r="J377" s="288">
        <f>ROUND(I377*H377,2)</f>
        <v>0</v>
      </c>
      <c r="K377" s="289"/>
      <c r="L377" s="290"/>
      <c r="M377" s="291" t="s">
        <v>19</v>
      </c>
      <c r="N377" s="292" t="s">
        <v>45</v>
      </c>
      <c r="O377" s="86"/>
      <c r="P377" s="231">
        <f>O377*H377</f>
        <v>0</v>
      </c>
      <c r="Q377" s="231">
        <v>0</v>
      </c>
      <c r="R377" s="231">
        <f>Q377*H377</f>
        <v>0</v>
      </c>
      <c r="S377" s="231">
        <v>0</v>
      </c>
      <c r="T377" s="232">
        <f>S377*H377</f>
        <v>0</v>
      </c>
      <c r="U377" s="40"/>
      <c r="V377" s="40"/>
      <c r="W377" s="40"/>
      <c r="X377" s="40"/>
      <c r="Y377" s="40"/>
      <c r="Z377" s="40"/>
      <c r="AA377" s="40"/>
      <c r="AB377" s="40"/>
      <c r="AC377" s="40"/>
      <c r="AD377" s="40"/>
      <c r="AE377" s="40"/>
      <c r="AR377" s="233" t="s">
        <v>313</v>
      </c>
      <c r="AT377" s="233" t="s">
        <v>263</v>
      </c>
      <c r="AU377" s="233" t="s">
        <v>84</v>
      </c>
      <c r="AY377" s="19" t="s">
        <v>142</v>
      </c>
      <c r="BE377" s="234">
        <f>IF(N377="základní",J377,0)</f>
        <v>0</v>
      </c>
      <c r="BF377" s="234">
        <f>IF(N377="snížená",J377,0)</f>
        <v>0</v>
      </c>
      <c r="BG377" s="234">
        <f>IF(N377="zákl. přenesená",J377,0)</f>
        <v>0</v>
      </c>
      <c r="BH377" s="234">
        <f>IF(N377="sníž. přenesená",J377,0)</f>
        <v>0</v>
      </c>
      <c r="BI377" s="234">
        <f>IF(N377="nulová",J377,0)</f>
        <v>0</v>
      </c>
      <c r="BJ377" s="19" t="s">
        <v>82</v>
      </c>
      <c r="BK377" s="234">
        <f>ROUND(I377*H377,2)</f>
        <v>0</v>
      </c>
      <c r="BL377" s="19" t="s">
        <v>234</v>
      </c>
      <c r="BM377" s="233" t="s">
        <v>514</v>
      </c>
    </row>
    <row r="378" s="2" customFormat="1">
      <c r="A378" s="40"/>
      <c r="B378" s="41"/>
      <c r="C378" s="42"/>
      <c r="D378" s="237" t="s">
        <v>157</v>
      </c>
      <c r="E378" s="42"/>
      <c r="F378" s="247" t="s">
        <v>494</v>
      </c>
      <c r="G378" s="42"/>
      <c r="H378" s="42"/>
      <c r="I378" s="138"/>
      <c r="J378" s="42"/>
      <c r="K378" s="42"/>
      <c r="L378" s="46"/>
      <c r="M378" s="248"/>
      <c r="N378" s="249"/>
      <c r="O378" s="86"/>
      <c r="P378" s="86"/>
      <c r="Q378" s="86"/>
      <c r="R378" s="86"/>
      <c r="S378" s="86"/>
      <c r="T378" s="87"/>
      <c r="U378" s="40"/>
      <c r="V378" s="40"/>
      <c r="W378" s="40"/>
      <c r="X378" s="40"/>
      <c r="Y378" s="40"/>
      <c r="Z378" s="40"/>
      <c r="AA378" s="40"/>
      <c r="AB378" s="40"/>
      <c r="AC378" s="40"/>
      <c r="AD378" s="40"/>
      <c r="AE378" s="40"/>
      <c r="AT378" s="19" t="s">
        <v>157</v>
      </c>
      <c r="AU378" s="19" t="s">
        <v>84</v>
      </c>
    </row>
    <row r="379" s="15" customFormat="1">
      <c r="A379" s="15"/>
      <c r="B379" s="261"/>
      <c r="C379" s="262"/>
      <c r="D379" s="237" t="s">
        <v>151</v>
      </c>
      <c r="E379" s="263" t="s">
        <v>19</v>
      </c>
      <c r="F379" s="264" t="s">
        <v>221</v>
      </c>
      <c r="G379" s="262"/>
      <c r="H379" s="263" t="s">
        <v>19</v>
      </c>
      <c r="I379" s="265"/>
      <c r="J379" s="262"/>
      <c r="K379" s="262"/>
      <c r="L379" s="266"/>
      <c r="M379" s="267"/>
      <c r="N379" s="268"/>
      <c r="O379" s="268"/>
      <c r="P379" s="268"/>
      <c r="Q379" s="268"/>
      <c r="R379" s="268"/>
      <c r="S379" s="268"/>
      <c r="T379" s="269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70" t="s">
        <v>151</v>
      </c>
      <c r="AU379" s="270" t="s">
        <v>84</v>
      </c>
      <c r="AV379" s="15" t="s">
        <v>82</v>
      </c>
      <c r="AW379" s="15" t="s">
        <v>35</v>
      </c>
      <c r="AX379" s="15" t="s">
        <v>74</v>
      </c>
      <c r="AY379" s="270" t="s">
        <v>142</v>
      </c>
    </row>
    <row r="380" s="13" customFormat="1">
      <c r="A380" s="13"/>
      <c r="B380" s="235"/>
      <c r="C380" s="236"/>
      <c r="D380" s="237" t="s">
        <v>151</v>
      </c>
      <c r="E380" s="238" t="s">
        <v>19</v>
      </c>
      <c r="F380" s="239" t="s">
        <v>84</v>
      </c>
      <c r="G380" s="236"/>
      <c r="H380" s="240">
        <v>2</v>
      </c>
      <c r="I380" s="241"/>
      <c r="J380" s="236"/>
      <c r="K380" s="236"/>
      <c r="L380" s="242"/>
      <c r="M380" s="243"/>
      <c r="N380" s="244"/>
      <c r="O380" s="244"/>
      <c r="P380" s="244"/>
      <c r="Q380" s="244"/>
      <c r="R380" s="244"/>
      <c r="S380" s="244"/>
      <c r="T380" s="245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6" t="s">
        <v>151</v>
      </c>
      <c r="AU380" s="246" t="s">
        <v>84</v>
      </c>
      <c r="AV380" s="13" t="s">
        <v>84</v>
      </c>
      <c r="AW380" s="13" t="s">
        <v>35</v>
      </c>
      <c r="AX380" s="13" t="s">
        <v>74</v>
      </c>
      <c r="AY380" s="246" t="s">
        <v>142</v>
      </c>
    </row>
    <row r="381" s="14" customFormat="1">
      <c r="A381" s="14"/>
      <c r="B381" s="250"/>
      <c r="C381" s="251"/>
      <c r="D381" s="237" t="s">
        <v>151</v>
      </c>
      <c r="E381" s="252" t="s">
        <v>19</v>
      </c>
      <c r="F381" s="253" t="s">
        <v>196</v>
      </c>
      <c r="G381" s="251"/>
      <c r="H381" s="254">
        <v>2</v>
      </c>
      <c r="I381" s="255"/>
      <c r="J381" s="251"/>
      <c r="K381" s="251"/>
      <c r="L381" s="256"/>
      <c r="M381" s="257"/>
      <c r="N381" s="258"/>
      <c r="O381" s="258"/>
      <c r="P381" s="258"/>
      <c r="Q381" s="258"/>
      <c r="R381" s="258"/>
      <c r="S381" s="258"/>
      <c r="T381" s="259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60" t="s">
        <v>151</v>
      </c>
      <c r="AU381" s="260" t="s">
        <v>84</v>
      </c>
      <c r="AV381" s="14" t="s">
        <v>149</v>
      </c>
      <c r="AW381" s="14" t="s">
        <v>35</v>
      </c>
      <c r="AX381" s="14" t="s">
        <v>82</v>
      </c>
      <c r="AY381" s="260" t="s">
        <v>142</v>
      </c>
    </row>
    <row r="382" s="2" customFormat="1" ht="21.75" customHeight="1">
      <c r="A382" s="40"/>
      <c r="B382" s="41"/>
      <c r="C382" s="221" t="s">
        <v>515</v>
      </c>
      <c r="D382" s="221" t="s">
        <v>145</v>
      </c>
      <c r="E382" s="222" t="s">
        <v>516</v>
      </c>
      <c r="F382" s="223" t="s">
        <v>517</v>
      </c>
      <c r="G382" s="224" t="s">
        <v>155</v>
      </c>
      <c r="H382" s="225">
        <v>4</v>
      </c>
      <c r="I382" s="226"/>
      <c r="J382" s="227">
        <f>ROUND(I382*H382,2)</f>
        <v>0</v>
      </c>
      <c r="K382" s="228"/>
      <c r="L382" s="46"/>
      <c r="M382" s="229" t="s">
        <v>19</v>
      </c>
      <c r="N382" s="230" t="s">
        <v>45</v>
      </c>
      <c r="O382" s="86"/>
      <c r="P382" s="231">
        <f>O382*H382</f>
        <v>0</v>
      </c>
      <c r="Q382" s="231">
        <v>0.00085999999999999998</v>
      </c>
      <c r="R382" s="231">
        <f>Q382*H382</f>
        <v>0.0034399999999999999</v>
      </c>
      <c r="S382" s="231">
        <v>0</v>
      </c>
      <c r="T382" s="232">
        <f>S382*H382</f>
        <v>0</v>
      </c>
      <c r="U382" s="40"/>
      <c r="V382" s="40"/>
      <c r="W382" s="40"/>
      <c r="X382" s="40"/>
      <c r="Y382" s="40"/>
      <c r="Z382" s="40"/>
      <c r="AA382" s="40"/>
      <c r="AB382" s="40"/>
      <c r="AC382" s="40"/>
      <c r="AD382" s="40"/>
      <c r="AE382" s="40"/>
      <c r="AR382" s="233" t="s">
        <v>234</v>
      </c>
      <c r="AT382" s="233" t="s">
        <v>145</v>
      </c>
      <c r="AU382" s="233" t="s">
        <v>84</v>
      </c>
      <c r="AY382" s="19" t="s">
        <v>142</v>
      </c>
      <c r="BE382" s="234">
        <f>IF(N382="základní",J382,0)</f>
        <v>0</v>
      </c>
      <c r="BF382" s="234">
        <f>IF(N382="snížená",J382,0)</f>
        <v>0</v>
      </c>
      <c r="BG382" s="234">
        <f>IF(N382="zákl. přenesená",J382,0)</f>
        <v>0</v>
      </c>
      <c r="BH382" s="234">
        <f>IF(N382="sníž. přenesená",J382,0)</f>
        <v>0</v>
      </c>
      <c r="BI382" s="234">
        <f>IF(N382="nulová",J382,0)</f>
        <v>0</v>
      </c>
      <c r="BJ382" s="19" t="s">
        <v>82</v>
      </c>
      <c r="BK382" s="234">
        <f>ROUND(I382*H382,2)</f>
        <v>0</v>
      </c>
      <c r="BL382" s="19" t="s">
        <v>234</v>
      </c>
      <c r="BM382" s="233" t="s">
        <v>518</v>
      </c>
    </row>
    <row r="383" s="2" customFormat="1" ht="21.75" customHeight="1">
      <c r="A383" s="40"/>
      <c r="B383" s="41"/>
      <c r="C383" s="282" t="s">
        <v>519</v>
      </c>
      <c r="D383" s="282" t="s">
        <v>263</v>
      </c>
      <c r="E383" s="283" t="s">
        <v>520</v>
      </c>
      <c r="F383" s="284" t="s">
        <v>521</v>
      </c>
      <c r="G383" s="285" t="s">
        <v>155</v>
      </c>
      <c r="H383" s="286">
        <v>3</v>
      </c>
      <c r="I383" s="287"/>
      <c r="J383" s="288">
        <f>ROUND(I383*H383,2)</f>
        <v>0</v>
      </c>
      <c r="K383" s="289"/>
      <c r="L383" s="290"/>
      <c r="M383" s="291" t="s">
        <v>19</v>
      </c>
      <c r="N383" s="292" t="s">
        <v>45</v>
      </c>
      <c r="O383" s="86"/>
      <c r="P383" s="231">
        <f>O383*H383</f>
        <v>0</v>
      </c>
      <c r="Q383" s="231">
        <v>0</v>
      </c>
      <c r="R383" s="231">
        <f>Q383*H383</f>
        <v>0</v>
      </c>
      <c r="S383" s="231">
        <v>0</v>
      </c>
      <c r="T383" s="232">
        <f>S383*H383</f>
        <v>0</v>
      </c>
      <c r="U383" s="40"/>
      <c r="V383" s="40"/>
      <c r="W383" s="40"/>
      <c r="X383" s="40"/>
      <c r="Y383" s="40"/>
      <c r="Z383" s="40"/>
      <c r="AA383" s="40"/>
      <c r="AB383" s="40"/>
      <c r="AC383" s="40"/>
      <c r="AD383" s="40"/>
      <c r="AE383" s="40"/>
      <c r="AR383" s="233" t="s">
        <v>313</v>
      </c>
      <c r="AT383" s="233" t="s">
        <v>263</v>
      </c>
      <c r="AU383" s="233" t="s">
        <v>84</v>
      </c>
      <c r="AY383" s="19" t="s">
        <v>142</v>
      </c>
      <c r="BE383" s="234">
        <f>IF(N383="základní",J383,0)</f>
        <v>0</v>
      </c>
      <c r="BF383" s="234">
        <f>IF(N383="snížená",J383,0)</f>
        <v>0</v>
      </c>
      <c r="BG383" s="234">
        <f>IF(N383="zákl. přenesená",J383,0)</f>
        <v>0</v>
      </c>
      <c r="BH383" s="234">
        <f>IF(N383="sníž. přenesená",J383,0)</f>
        <v>0</v>
      </c>
      <c r="BI383" s="234">
        <f>IF(N383="nulová",J383,0)</f>
        <v>0</v>
      </c>
      <c r="BJ383" s="19" t="s">
        <v>82</v>
      </c>
      <c r="BK383" s="234">
        <f>ROUND(I383*H383,2)</f>
        <v>0</v>
      </c>
      <c r="BL383" s="19" t="s">
        <v>234</v>
      </c>
      <c r="BM383" s="233" t="s">
        <v>522</v>
      </c>
    </row>
    <row r="384" s="2" customFormat="1">
      <c r="A384" s="40"/>
      <c r="B384" s="41"/>
      <c r="C384" s="42"/>
      <c r="D384" s="237" t="s">
        <v>157</v>
      </c>
      <c r="E384" s="42"/>
      <c r="F384" s="247" t="s">
        <v>523</v>
      </c>
      <c r="G384" s="42"/>
      <c r="H384" s="42"/>
      <c r="I384" s="138"/>
      <c r="J384" s="42"/>
      <c r="K384" s="42"/>
      <c r="L384" s="46"/>
      <c r="M384" s="248"/>
      <c r="N384" s="249"/>
      <c r="O384" s="86"/>
      <c r="P384" s="86"/>
      <c r="Q384" s="86"/>
      <c r="R384" s="86"/>
      <c r="S384" s="86"/>
      <c r="T384" s="87"/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T384" s="19" t="s">
        <v>157</v>
      </c>
      <c r="AU384" s="19" t="s">
        <v>84</v>
      </c>
    </row>
    <row r="385" s="2" customFormat="1" ht="21.75" customHeight="1">
      <c r="A385" s="40"/>
      <c r="B385" s="41"/>
      <c r="C385" s="282" t="s">
        <v>524</v>
      </c>
      <c r="D385" s="282" t="s">
        <v>263</v>
      </c>
      <c r="E385" s="283" t="s">
        <v>525</v>
      </c>
      <c r="F385" s="284" t="s">
        <v>526</v>
      </c>
      <c r="G385" s="285" t="s">
        <v>155</v>
      </c>
      <c r="H385" s="286">
        <v>1</v>
      </c>
      <c r="I385" s="287"/>
      <c r="J385" s="288">
        <f>ROUND(I385*H385,2)</f>
        <v>0</v>
      </c>
      <c r="K385" s="289"/>
      <c r="L385" s="290"/>
      <c r="M385" s="291" t="s">
        <v>19</v>
      </c>
      <c r="N385" s="292" t="s">
        <v>45</v>
      </c>
      <c r="O385" s="86"/>
      <c r="P385" s="231">
        <f>O385*H385</f>
        <v>0</v>
      </c>
      <c r="Q385" s="231">
        <v>0</v>
      </c>
      <c r="R385" s="231">
        <f>Q385*H385</f>
        <v>0</v>
      </c>
      <c r="S385" s="231">
        <v>0</v>
      </c>
      <c r="T385" s="232">
        <f>S385*H385</f>
        <v>0</v>
      </c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R385" s="233" t="s">
        <v>313</v>
      </c>
      <c r="AT385" s="233" t="s">
        <v>263</v>
      </c>
      <c r="AU385" s="233" t="s">
        <v>84</v>
      </c>
      <c r="AY385" s="19" t="s">
        <v>142</v>
      </c>
      <c r="BE385" s="234">
        <f>IF(N385="základní",J385,0)</f>
        <v>0</v>
      </c>
      <c r="BF385" s="234">
        <f>IF(N385="snížená",J385,0)</f>
        <v>0</v>
      </c>
      <c r="BG385" s="234">
        <f>IF(N385="zákl. přenesená",J385,0)</f>
        <v>0</v>
      </c>
      <c r="BH385" s="234">
        <f>IF(N385="sníž. přenesená",J385,0)</f>
        <v>0</v>
      </c>
      <c r="BI385" s="234">
        <f>IF(N385="nulová",J385,0)</f>
        <v>0</v>
      </c>
      <c r="BJ385" s="19" t="s">
        <v>82</v>
      </c>
      <c r="BK385" s="234">
        <f>ROUND(I385*H385,2)</f>
        <v>0</v>
      </c>
      <c r="BL385" s="19" t="s">
        <v>234</v>
      </c>
      <c r="BM385" s="233" t="s">
        <v>527</v>
      </c>
    </row>
    <row r="386" s="2" customFormat="1">
      <c r="A386" s="40"/>
      <c r="B386" s="41"/>
      <c r="C386" s="42"/>
      <c r="D386" s="237" t="s">
        <v>157</v>
      </c>
      <c r="E386" s="42"/>
      <c r="F386" s="247" t="s">
        <v>523</v>
      </c>
      <c r="G386" s="42"/>
      <c r="H386" s="42"/>
      <c r="I386" s="138"/>
      <c r="J386" s="42"/>
      <c r="K386" s="42"/>
      <c r="L386" s="46"/>
      <c r="M386" s="248"/>
      <c r="N386" s="249"/>
      <c r="O386" s="86"/>
      <c r="P386" s="86"/>
      <c r="Q386" s="86"/>
      <c r="R386" s="86"/>
      <c r="S386" s="86"/>
      <c r="T386" s="87"/>
      <c r="U386" s="40"/>
      <c r="V386" s="40"/>
      <c r="W386" s="40"/>
      <c r="X386" s="40"/>
      <c r="Y386" s="40"/>
      <c r="Z386" s="40"/>
      <c r="AA386" s="40"/>
      <c r="AB386" s="40"/>
      <c r="AC386" s="40"/>
      <c r="AD386" s="40"/>
      <c r="AE386" s="40"/>
      <c r="AT386" s="19" t="s">
        <v>157</v>
      </c>
      <c r="AU386" s="19" t="s">
        <v>84</v>
      </c>
    </row>
    <row r="387" s="2" customFormat="1" ht="16.5" customHeight="1">
      <c r="A387" s="40"/>
      <c r="B387" s="41"/>
      <c r="C387" s="221" t="s">
        <v>528</v>
      </c>
      <c r="D387" s="221" t="s">
        <v>145</v>
      </c>
      <c r="E387" s="222" t="s">
        <v>529</v>
      </c>
      <c r="F387" s="223" t="s">
        <v>530</v>
      </c>
      <c r="G387" s="224" t="s">
        <v>155</v>
      </c>
      <c r="H387" s="225">
        <v>19</v>
      </c>
      <c r="I387" s="226"/>
      <c r="J387" s="227">
        <f>ROUND(I387*H387,2)</f>
        <v>0</v>
      </c>
      <c r="K387" s="228"/>
      <c r="L387" s="46"/>
      <c r="M387" s="229" t="s">
        <v>19</v>
      </c>
      <c r="N387" s="230" t="s">
        <v>45</v>
      </c>
      <c r="O387" s="86"/>
      <c r="P387" s="231">
        <f>O387*H387</f>
        <v>0</v>
      </c>
      <c r="Q387" s="231">
        <v>0</v>
      </c>
      <c r="R387" s="231">
        <f>Q387*H387</f>
        <v>0</v>
      </c>
      <c r="S387" s="231">
        <v>0</v>
      </c>
      <c r="T387" s="232">
        <f>S387*H387</f>
        <v>0</v>
      </c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R387" s="233" t="s">
        <v>234</v>
      </c>
      <c r="AT387" s="233" t="s">
        <v>145</v>
      </c>
      <c r="AU387" s="233" t="s">
        <v>84</v>
      </c>
      <c r="AY387" s="19" t="s">
        <v>142</v>
      </c>
      <c r="BE387" s="234">
        <f>IF(N387="základní",J387,0)</f>
        <v>0</v>
      </c>
      <c r="BF387" s="234">
        <f>IF(N387="snížená",J387,0)</f>
        <v>0</v>
      </c>
      <c r="BG387" s="234">
        <f>IF(N387="zákl. přenesená",J387,0)</f>
        <v>0</v>
      </c>
      <c r="BH387" s="234">
        <f>IF(N387="sníž. přenesená",J387,0)</f>
        <v>0</v>
      </c>
      <c r="BI387" s="234">
        <f>IF(N387="nulová",J387,0)</f>
        <v>0</v>
      </c>
      <c r="BJ387" s="19" t="s">
        <v>82</v>
      </c>
      <c r="BK387" s="234">
        <f>ROUND(I387*H387,2)</f>
        <v>0</v>
      </c>
      <c r="BL387" s="19" t="s">
        <v>234</v>
      </c>
      <c r="BM387" s="233" t="s">
        <v>531</v>
      </c>
    </row>
    <row r="388" s="2" customFormat="1" ht="16.5" customHeight="1">
      <c r="A388" s="40"/>
      <c r="B388" s="41"/>
      <c r="C388" s="282" t="s">
        <v>532</v>
      </c>
      <c r="D388" s="282" t="s">
        <v>263</v>
      </c>
      <c r="E388" s="283" t="s">
        <v>533</v>
      </c>
      <c r="F388" s="284" t="s">
        <v>534</v>
      </c>
      <c r="G388" s="285" t="s">
        <v>208</v>
      </c>
      <c r="H388" s="286">
        <v>25.600000000000001</v>
      </c>
      <c r="I388" s="287"/>
      <c r="J388" s="288">
        <f>ROUND(I388*H388,2)</f>
        <v>0</v>
      </c>
      <c r="K388" s="289"/>
      <c r="L388" s="290"/>
      <c r="M388" s="291" t="s">
        <v>19</v>
      </c>
      <c r="N388" s="292" t="s">
        <v>45</v>
      </c>
      <c r="O388" s="86"/>
      <c r="P388" s="231">
        <f>O388*H388</f>
        <v>0</v>
      </c>
      <c r="Q388" s="231">
        <v>0</v>
      </c>
      <c r="R388" s="231">
        <f>Q388*H388</f>
        <v>0</v>
      </c>
      <c r="S388" s="231">
        <v>0</v>
      </c>
      <c r="T388" s="232">
        <f>S388*H388</f>
        <v>0</v>
      </c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R388" s="233" t="s">
        <v>313</v>
      </c>
      <c r="AT388" s="233" t="s">
        <v>263</v>
      </c>
      <c r="AU388" s="233" t="s">
        <v>84</v>
      </c>
      <c r="AY388" s="19" t="s">
        <v>142</v>
      </c>
      <c r="BE388" s="234">
        <f>IF(N388="základní",J388,0)</f>
        <v>0</v>
      </c>
      <c r="BF388" s="234">
        <f>IF(N388="snížená",J388,0)</f>
        <v>0</v>
      </c>
      <c r="BG388" s="234">
        <f>IF(N388="zákl. přenesená",J388,0)</f>
        <v>0</v>
      </c>
      <c r="BH388" s="234">
        <f>IF(N388="sníž. přenesená",J388,0)</f>
        <v>0</v>
      </c>
      <c r="BI388" s="234">
        <f>IF(N388="nulová",J388,0)</f>
        <v>0</v>
      </c>
      <c r="BJ388" s="19" t="s">
        <v>82</v>
      </c>
      <c r="BK388" s="234">
        <f>ROUND(I388*H388,2)</f>
        <v>0</v>
      </c>
      <c r="BL388" s="19" t="s">
        <v>234</v>
      </c>
      <c r="BM388" s="233" t="s">
        <v>535</v>
      </c>
    </row>
    <row r="389" s="2" customFormat="1">
      <c r="A389" s="40"/>
      <c r="B389" s="41"/>
      <c r="C389" s="42"/>
      <c r="D389" s="237" t="s">
        <v>157</v>
      </c>
      <c r="E389" s="42"/>
      <c r="F389" s="247" t="s">
        <v>536</v>
      </c>
      <c r="G389" s="42"/>
      <c r="H389" s="42"/>
      <c r="I389" s="138"/>
      <c r="J389" s="42"/>
      <c r="K389" s="42"/>
      <c r="L389" s="46"/>
      <c r="M389" s="248"/>
      <c r="N389" s="249"/>
      <c r="O389" s="86"/>
      <c r="P389" s="86"/>
      <c r="Q389" s="86"/>
      <c r="R389" s="86"/>
      <c r="S389" s="86"/>
      <c r="T389" s="87"/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T389" s="19" t="s">
        <v>157</v>
      </c>
      <c r="AU389" s="19" t="s">
        <v>84</v>
      </c>
    </row>
    <row r="390" s="15" customFormat="1">
      <c r="A390" s="15"/>
      <c r="B390" s="261"/>
      <c r="C390" s="262"/>
      <c r="D390" s="237" t="s">
        <v>151</v>
      </c>
      <c r="E390" s="263" t="s">
        <v>19</v>
      </c>
      <c r="F390" s="264" t="s">
        <v>216</v>
      </c>
      <c r="G390" s="262"/>
      <c r="H390" s="263" t="s">
        <v>19</v>
      </c>
      <c r="I390" s="265"/>
      <c r="J390" s="262"/>
      <c r="K390" s="262"/>
      <c r="L390" s="266"/>
      <c r="M390" s="267"/>
      <c r="N390" s="268"/>
      <c r="O390" s="268"/>
      <c r="P390" s="268"/>
      <c r="Q390" s="268"/>
      <c r="R390" s="268"/>
      <c r="S390" s="268"/>
      <c r="T390" s="269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70" t="s">
        <v>151</v>
      </c>
      <c r="AU390" s="270" t="s">
        <v>84</v>
      </c>
      <c r="AV390" s="15" t="s">
        <v>82</v>
      </c>
      <c r="AW390" s="15" t="s">
        <v>35</v>
      </c>
      <c r="AX390" s="15" t="s">
        <v>74</v>
      </c>
      <c r="AY390" s="270" t="s">
        <v>142</v>
      </c>
    </row>
    <row r="391" s="13" customFormat="1">
      <c r="A391" s="13"/>
      <c r="B391" s="235"/>
      <c r="C391" s="236"/>
      <c r="D391" s="237" t="s">
        <v>151</v>
      </c>
      <c r="E391" s="238" t="s">
        <v>19</v>
      </c>
      <c r="F391" s="239" t="s">
        <v>217</v>
      </c>
      <c r="G391" s="236"/>
      <c r="H391" s="240">
        <v>1.5</v>
      </c>
      <c r="I391" s="241"/>
      <c r="J391" s="236"/>
      <c r="K391" s="236"/>
      <c r="L391" s="242"/>
      <c r="M391" s="243"/>
      <c r="N391" s="244"/>
      <c r="O391" s="244"/>
      <c r="P391" s="244"/>
      <c r="Q391" s="244"/>
      <c r="R391" s="244"/>
      <c r="S391" s="244"/>
      <c r="T391" s="245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6" t="s">
        <v>151</v>
      </c>
      <c r="AU391" s="246" t="s">
        <v>84</v>
      </c>
      <c r="AV391" s="13" t="s">
        <v>84</v>
      </c>
      <c r="AW391" s="13" t="s">
        <v>35</v>
      </c>
      <c r="AX391" s="13" t="s">
        <v>74</v>
      </c>
      <c r="AY391" s="246" t="s">
        <v>142</v>
      </c>
    </row>
    <row r="392" s="13" customFormat="1">
      <c r="A392" s="13"/>
      <c r="B392" s="235"/>
      <c r="C392" s="236"/>
      <c r="D392" s="237" t="s">
        <v>151</v>
      </c>
      <c r="E392" s="238" t="s">
        <v>19</v>
      </c>
      <c r="F392" s="239" t="s">
        <v>218</v>
      </c>
      <c r="G392" s="236"/>
      <c r="H392" s="240">
        <v>2.7999999999999998</v>
      </c>
      <c r="I392" s="241"/>
      <c r="J392" s="236"/>
      <c r="K392" s="236"/>
      <c r="L392" s="242"/>
      <c r="M392" s="243"/>
      <c r="N392" s="244"/>
      <c r="O392" s="244"/>
      <c r="P392" s="244"/>
      <c r="Q392" s="244"/>
      <c r="R392" s="244"/>
      <c r="S392" s="244"/>
      <c r="T392" s="245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6" t="s">
        <v>151</v>
      </c>
      <c r="AU392" s="246" t="s">
        <v>84</v>
      </c>
      <c r="AV392" s="13" t="s">
        <v>84</v>
      </c>
      <c r="AW392" s="13" t="s">
        <v>35</v>
      </c>
      <c r="AX392" s="13" t="s">
        <v>74</v>
      </c>
      <c r="AY392" s="246" t="s">
        <v>142</v>
      </c>
    </row>
    <row r="393" s="13" customFormat="1">
      <c r="A393" s="13"/>
      <c r="B393" s="235"/>
      <c r="C393" s="236"/>
      <c r="D393" s="237" t="s">
        <v>151</v>
      </c>
      <c r="E393" s="238" t="s">
        <v>19</v>
      </c>
      <c r="F393" s="239" t="s">
        <v>219</v>
      </c>
      <c r="G393" s="236"/>
      <c r="H393" s="240">
        <v>2</v>
      </c>
      <c r="I393" s="241"/>
      <c r="J393" s="236"/>
      <c r="K393" s="236"/>
      <c r="L393" s="242"/>
      <c r="M393" s="243"/>
      <c r="N393" s="244"/>
      <c r="O393" s="244"/>
      <c r="P393" s="244"/>
      <c r="Q393" s="244"/>
      <c r="R393" s="244"/>
      <c r="S393" s="244"/>
      <c r="T393" s="245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6" t="s">
        <v>151</v>
      </c>
      <c r="AU393" s="246" t="s">
        <v>84</v>
      </c>
      <c r="AV393" s="13" t="s">
        <v>84</v>
      </c>
      <c r="AW393" s="13" t="s">
        <v>35</v>
      </c>
      <c r="AX393" s="13" t="s">
        <v>74</v>
      </c>
      <c r="AY393" s="246" t="s">
        <v>142</v>
      </c>
    </row>
    <row r="394" s="15" customFormat="1">
      <c r="A394" s="15"/>
      <c r="B394" s="261"/>
      <c r="C394" s="262"/>
      <c r="D394" s="237" t="s">
        <v>151</v>
      </c>
      <c r="E394" s="263" t="s">
        <v>19</v>
      </c>
      <c r="F394" s="264" t="s">
        <v>220</v>
      </c>
      <c r="G394" s="262"/>
      <c r="H394" s="263" t="s">
        <v>19</v>
      </c>
      <c r="I394" s="265"/>
      <c r="J394" s="262"/>
      <c r="K394" s="262"/>
      <c r="L394" s="266"/>
      <c r="M394" s="267"/>
      <c r="N394" s="268"/>
      <c r="O394" s="268"/>
      <c r="P394" s="268"/>
      <c r="Q394" s="268"/>
      <c r="R394" s="268"/>
      <c r="S394" s="268"/>
      <c r="T394" s="269"/>
      <c r="U394" s="15"/>
      <c r="V394" s="15"/>
      <c r="W394" s="15"/>
      <c r="X394" s="15"/>
      <c r="Y394" s="15"/>
      <c r="Z394" s="15"/>
      <c r="AA394" s="15"/>
      <c r="AB394" s="15"/>
      <c r="AC394" s="15"/>
      <c r="AD394" s="15"/>
      <c r="AE394" s="15"/>
      <c r="AT394" s="270" t="s">
        <v>151</v>
      </c>
      <c r="AU394" s="270" t="s">
        <v>84</v>
      </c>
      <c r="AV394" s="15" t="s">
        <v>82</v>
      </c>
      <c r="AW394" s="15" t="s">
        <v>35</v>
      </c>
      <c r="AX394" s="15" t="s">
        <v>74</v>
      </c>
      <c r="AY394" s="270" t="s">
        <v>142</v>
      </c>
    </row>
    <row r="395" s="13" customFormat="1">
      <c r="A395" s="13"/>
      <c r="B395" s="235"/>
      <c r="C395" s="236"/>
      <c r="D395" s="237" t="s">
        <v>151</v>
      </c>
      <c r="E395" s="238" t="s">
        <v>19</v>
      </c>
      <c r="F395" s="239" t="s">
        <v>217</v>
      </c>
      <c r="G395" s="236"/>
      <c r="H395" s="240">
        <v>1.5</v>
      </c>
      <c r="I395" s="241"/>
      <c r="J395" s="236"/>
      <c r="K395" s="236"/>
      <c r="L395" s="242"/>
      <c r="M395" s="243"/>
      <c r="N395" s="244"/>
      <c r="O395" s="244"/>
      <c r="P395" s="244"/>
      <c r="Q395" s="244"/>
      <c r="R395" s="244"/>
      <c r="S395" s="244"/>
      <c r="T395" s="245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6" t="s">
        <v>151</v>
      </c>
      <c r="AU395" s="246" t="s">
        <v>84</v>
      </c>
      <c r="AV395" s="13" t="s">
        <v>84</v>
      </c>
      <c r="AW395" s="13" t="s">
        <v>35</v>
      </c>
      <c r="AX395" s="13" t="s">
        <v>74</v>
      </c>
      <c r="AY395" s="246" t="s">
        <v>142</v>
      </c>
    </row>
    <row r="396" s="13" customFormat="1">
      <c r="A396" s="13"/>
      <c r="B396" s="235"/>
      <c r="C396" s="236"/>
      <c r="D396" s="237" t="s">
        <v>151</v>
      </c>
      <c r="E396" s="238" t="s">
        <v>19</v>
      </c>
      <c r="F396" s="239" t="s">
        <v>218</v>
      </c>
      <c r="G396" s="236"/>
      <c r="H396" s="240">
        <v>2.7999999999999998</v>
      </c>
      <c r="I396" s="241"/>
      <c r="J396" s="236"/>
      <c r="K396" s="236"/>
      <c r="L396" s="242"/>
      <c r="M396" s="243"/>
      <c r="N396" s="244"/>
      <c r="O396" s="244"/>
      <c r="P396" s="244"/>
      <c r="Q396" s="244"/>
      <c r="R396" s="244"/>
      <c r="S396" s="244"/>
      <c r="T396" s="245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6" t="s">
        <v>151</v>
      </c>
      <c r="AU396" s="246" t="s">
        <v>84</v>
      </c>
      <c r="AV396" s="13" t="s">
        <v>84</v>
      </c>
      <c r="AW396" s="13" t="s">
        <v>35</v>
      </c>
      <c r="AX396" s="13" t="s">
        <v>74</v>
      </c>
      <c r="AY396" s="246" t="s">
        <v>142</v>
      </c>
    </row>
    <row r="397" s="13" customFormat="1">
      <c r="A397" s="13"/>
      <c r="B397" s="235"/>
      <c r="C397" s="236"/>
      <c r="D397" s="237" t="s">
        <v>151</v>
      </c>
      <c r="E397" s="238" t="s">
        <v>19</v>
      </c>
      <c r="F397" s="239" t="s">
        <v>222</v>
      </c>
      <c r="G397" s="236"/>
      <c r="H397" s="240">
        <v>2.2000000000000002</v>
      </c>
      <c r="I397" s="241"/>
      <c r="J397" s="236"/>
      <c r="K397" s="236"/>
      <c r="L397" s="242"/>
      <c r="M397" s="243"/>
      <c r="N397" s="244"/>
      <c r="O397" s="244"/>
      <c r="P397" s="244"/>
      <c r="Q397" s="244"/>
      <c r="R397" s="244"/>
      <c r="S397" s="244"/>
      <c r="T397" s="245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6" t="s">
        <v>151</v>
      </c>
      <c r="AU397" s="246" t="s">
        <v>84</v>
      </c>
      <c r="AV397" s="13" t="s">
        <v>84</v>
      </c>
      <c r="AW397" s="13" t="s">
        <v>35</v>
      </c>
      <c r="AX397" s="13" t="s">
        <v>74</v>
      </c>
      <c r="AY397" s="246" t="s">
        <v>142</v>
      </c>
    </row>
    <row r="398" s="13" customFormat="1">
      <c r="A398" s="13"/>
      <c r="B398" s="235"/>
      <c r="C398" s="236"/>
      <c r="D398" s="237" t="s">
        <v>151</v>
      </c>
      <c r="E398" s="238" t="s">
        <v>19</v>
      </c>
      <c r="F398" s="239" t="s">
        <v>219</v>
      </c>
      <c r="G398" s="236"/>
      <c r="H398" s="240">
        <v>2</v>
      </c>
      <c r="I398" s="241"/>
      <c r="J398" s="236"/>
      <c r="K398" s="236"/>
      <c r="L398" s="242"/>
      <c r="M398" s="243"/>
      <c r="N398" s="244"/>
      <c r="O398" s="244"/>
      <c r="P398" s="244"/>
      <c r="Q398" s="244"/>
      <c r="R398" s="244"/>
      <c r="S398" s="244"/>
      <c r="T398" s="245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6" t="s">
        <v>151</v>
      </c>
      <c r="AU398" s="246" t="s">
        <v>84</v>
      </c>
      <c r="AV398" s="13" t="s">
        <v>84</v>
      </c>
      <c r="AW398" s="13" t="s">
        <v>35</v>
      </c>
      <c r="AX398" s="13" t="s">
        <v>74</v>
      </c>
      <c r="AY398" s="246" t="s">
        <v>142</v>
      </c>
    </row>
    <row r="399" s="15" customFormat="1">
      <c r="A399" s="15"/>
      <c r="B399" s="261"/>
      <c r="C399" s="262"/>
      <c r="D399" s="237" t="s">
        <v>151</v>
      </c>
      <c r="E399" s="263" t="s">
        <v>19</v>
      </c>
      <c r="F399" s="264" t="s">
        <v>221</v>
      </c>
      <c r="G399" s="262"/>
      <c r="H399" s="263" t="s">
        <v>19</v>
      </c>
      <c r="I399" s="265"/>
      <c r="J399" s="262"/>
      <c r="K399" s="262"/>
      <c r="L399" s="266"/>
      <c r="M399" s="267"/>
      <c r="N399" s="268"/>
      <c r="O399" s="268"/>
      <c r="P399" s="268"/>
      <c r="Q399" s="268"/>
      <c r="R399" s="268"/>
      <c r="S399" s="268"/>
      <c r="T399" s="269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70" t="s">
        <v>151</v>
      </c>
      <c r="AU399" s="270" t="s">
        <v>84</v>
      </c>
      <c r="AV399" s="15" t="s">
        <v>82</v>
      </c>
      <c r="AW399" s="15" t="s">
        <v>35</v>
      </c>
      <c r="AX399" s="15" t="s">
        <v>74</v>
      </c>
      <c r="AY399" s="270" t="s">
        <v>142</v>
      </c>
    </row>
    <row r="400" s="13" customFormat="1">
      <c r="A400" s="13"/>
      <c r="B400" s="235"/>
      <c r="C400" s="236"/>
      <c r="D400" s="237" t="s">
        <v>151</v>
      </c>
      <c r="E400" s="238" t="s">
        <v>19</v>
      </c>
      <c r="F400" s="239" t="s">
        <v>222</v>
      </c>
      <c r="G400" s="236"/>
      <c r="H400" s="240">
        <v>2.2000000000000002</v>
      </c>
      <c r="I400" s="241"/>
      <c r="J400" s="236"/>
      <c r="K400" s="236"/>
      <c r="L400" s="242"/>
      <c r="M400" s="243"/>
      <c r="N400" s="244"/>
      <c r="O400" s="244"/>
      <c r="P400" s="244"/>
      <c r="Q400" s="244"/>
      <c r="R400" s="244"/>
      <c r="S400" s="244"/>
      <c r="T400" s="245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6" t="s">
        <v>151</v>
      </c>
      <c r="AU400" s="246" t="s">
        <v>84</v>
      </c>
      <c r="AV400" s="13" t="s">
        <v>84</v>
      </c>
      <c r="AW400" s="13" t="s">
        <v>35</v>
      </c>
      <c r="AX400" s="13" t="s">
        <v>74</v>
      </c>
      <c r="AY400" s="246" t="s">
        <v>142</v>
      </c>
    </row>
    <row r="401" s="13" customFormat="1">
      <c r="A401" s="13"/>
      <c r="B401" s="235"/>
      <c r="C401" s="236"/>
      <c r="D401" s="237" t="s">
        <v>151</v>
      </c>
      <c r="E401" s="238" t="s">
        <v>19</v>
      </c>
      <c r="F401" s="239" t="s">
        <v>222</v>
      </c>
      <c r="G401" s="236"/>
      <c r="H401" s="240">
        <v>2.2000000000000002</v>
      </c>
      <c r="I401" s="241"/>
      <c r="J401" s="236"/>
      <c r="K401" s="236"/>
      <c r="L401" s="242"/>
      <c r="M401" s="243"/>
      <c r="N401" s="244"/>
      <c r="O401" s="244"/>
      <c r="P401" s="244"/>
      <c r="Q401" s="244"/>
      <c r="R401" s="244"/>
      <c r="S401" s="244"/>
      <c r="T401" s="245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6" t="s">
        <v>151</v>
      </c>
      <c r="AU401" s="246" t="s">
        <v>84</v>
      </c>
      <c r="AV401" s="13" t="s">
        <v>84</v>
      </c>
      <c r="AW401" s="13" t="s">
        <v>35</v>
      </c>
      <c r="AX401" s="13" t="s">
        <v>74</v>
      </c>
      <c r="AY401" s="246" t="s">
        <v>142</v>
      </c>
    </row>
    <row r="402" s="13" customFormat="1">
      <c r="A402" s="13"/>
      <c r="B402" s="235"/>
      <c r="C402" s="236"/>
      <c r="D402" s="237" t="s">
        <v>151</v>
      </c>
      <c r="E402" s="238" t="s">
        <v>19</v>
      </c>
      <c r="F402" s="239" t="s">
        <v>223</v>
      </c>
      <c r="G402" s="236"/>
      <c r="H402" s="240">
        <v>1.3999999999999999</v>
      </c>
      <c r="I402" s="241"/>
      <c r="J402" s="236"/>
      <c r="K402" s="236"/>
      <c r="L402" s="242"/>
      <c r="M402" s="243"/>
      <c r="N402" s="244"/>
      <c r="O402" s="244"/>
      <c r="P402" s="244"/>
      <c r="Q402" s="244"/>
      <c r="R402" s="244"/>
      <c r="S402" s="244"/>
      <c r="T402" s="245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6" t="s">
        <v>151</v>
      </c>
      <c r="AU402" s="246" t="s">
        <v>84</v>
      </c>
      <c r="AV402" s="13" t="s">
        <v>84</v>
      </c>
      <c r="AW402" s="13" t="s">
        <v>35</v>
      </c>
      <c r="AX402" s="13" t="s">
        <v>74</v>
      </c>
      <c r="AY402" s="246" t="s">
        <v>142</v>
      </c>
    </row>
    <row r="403" s="15" customFormat="1">
      <c r="A403" s="15"/>
      <c r="B403" s="261"/>
      <c r="C403" s="262"/>
      <c r="D403" s="237" t="s">
        <v>151</v>
      </c>
      <c r="E403" s="263" t="s">
        <v>19</v>
      </c>
      <c r="F403" s="264" t="s">
        <v>224</v>
      </c>
      <c r="G403" s="262"/>
      <c r="H403" s="263" t="s">
        <v>19</v>
      </c>
      <c r="I403" s="265"/>
      <c r="J403" s="262"/>
      <c r="K403" s="262"/>
      <c r="L403" s="266"/>
      <c r="M403" s="267"/>
      <c r="N403" s="268"/>
      <c r="O403" s="268"/>
      <c r="P403" s="268"/>
      <c r="Q403" s="268"/>
      <c r="R403" s="268"/>
      <c r="S403" s="268"/>
      <c r="T403" s="269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70" t="s">
        <v>151</v>
      </c>
      <c r="AU403" s="270" t="s">
        <v>84</v>
      </c>
      <c r="AV403" s="15" t="s">
        <v>82</v>
      </c>
      <c r="AW403" s="15" t="s">
        <v>35</v>
      </c>
      <c r="AX403" s="15" t="s">
        <v>74</v>
      </c>
      <c r="AY403" s="270" t="s">
        <v>142</v>
      </c>
    </row>
    <row r="404" s="13" customFormat="1">
      <c r="A404" s="13"/>
      <c r="B404" s="235"/>
      <c r="C404" s="236"/>
      <c r="D404" s="237" t="s">
        <v>151</v>
      </c>
      <c r="E404" s="238" t="s">
        <v>19</v>
      </c>
      <c r="F404" s="239" t="s">
        <v>222</v>
      </c>
      <c r="G404" s="236"/>
      <c r="H404" s="240">
        <v>2.2000000000000002</v>
      </c>
      <c r="I404" s="241"/>
      <c r="J404" s="236"/>
      <c r="K404" s="236"/>
      <c r="L404" s="242"/>
      <c r="M404" s="243"/>
      <c r="N404" s="244"/>
      <c r="O404" s="244"/>
      <c r="P404" s="244"/>
      <c r="Q404" s="244"/>
      <c r="R404" s="244"/>
      <c r="S404" s="244"/>
      <c r="T404" s="245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6" t="s">
        <v>151</v>
      </c>
      <c r="AU404" s="246" t="s">
        <v>84</v>
      </c>
      <c r="AV404" s="13" t="s">
        <v>84</v>
      </c>
      <c r="AW404" s="13" t="s">
        <v>35</v>
      </c>
      <c r="AX404" s="13" t="s">
        <v>74</v>
      </c>
      <c r="AY404" s="246" t="s">
        <v>142</v>
      </c>
    </row>
    <row r="405" s="13" customFormat="1">
      <c r="A405" s="13"/>
      <c r="B405" s="235"/>
      <c r="C405" s="236"/>
      <c r="D405" s="237" t="s">
        <v>151</v>
      </c>
      <c r="E405" s="238" t="s">
        <v>19</v>
      </c>
      <c r="F405" s="239" t="s">
        <v>218</v>
      </c>
      <c r="G405" s="236"/>
      <c r="H405" s="240">
        <v>2.7999999999999998</v>
      </c>
      <c r="I405" s="241"/>
      <c r="J405" s="236"/>
      <c r="K405" s="236"/>
      <c r="L405" s="242"/>
      <c r="M405" s="243"/>
      <c r="N405" s="244"/>
      <c r="O405" s="244"/>
      <c r="P405" s="244"/>
      <c r="Q405" s="244"/>
      <c r="R405" s="244"/>
      <c r="S405" s="244"/>
      <c r="T405" s="245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6" t="s">
        <v>151</v>
      </c>
      <c r="AU405" s="246" t="s">
        <v>84</v>
      </c>
      <c r="AV405" s="13" t="s">
        <v>84</v>
      </c>
      <c r="AW405" s="13" t="s">
        <v>35</v>
      </c>
      <c r="AX405" s="13" t="s">
        <v>74</v>
      </c>
      <c r="AY405" s="246" t="s">
        <v>142</v>
      </c>
    </row>
    <row r="406" s="14" customFormat="1">
      <c r="A406" s="14"/>
      <c r="B406" s="250"/>
      <c r="C406" s="251"/>
      <c r="D406" s="237" t="s">
        <v>151</v>
      </c>
      <c r="E406" s="252" t="s">
        <v>19</v>
      </c>
      <c r="F406" s="253" t="s">
        <v>196</v>
      </c>
      <c r="G406" s="251"/>
      <c r="H406" s="254">
        <v>25.600000000000001</v>
      </c>
      <c r="I406" s="255"/>
      <c r="J406" s="251"/>
      <c r="K406" s="251"/>
      <c r="L406" s="256"/>
      <c r="M406" s="257"/>
      <c r="N406" s="258"/>
      <c r="O406" s="258"/>
      <c r="P406" s="258"/>
      <c r="Q406" s="258"/>
      <c r="R406" s="258"/>
      <c r="S406" s="258"/>
      <c r="T406" s="259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60" t="s">
        <v>151</v>
      </c>
      <c r="AU406" s="260" t="s">
        <v>84</v>
      </c>
      <c r="AV406" s="14" t="s">
        <v>149</v>
      </c>
      <c r="AW406" s="14" t="s">
        <v>35</v>
      </c>
      <c r="AX406" s="14" t="s">
        <v>82</v>
      </c>
      <c r="AY406" s="260" t="s">
        <v>142</v>
      </c>
    </row>
    <row r="407" s="2" customFormat="1" ht="16.5" customHeight="1">
      <c r="A407" s="40"/>
      <c r="B407" s="41"/>
      <c r="C407" s="282" t="s">
        <v>537</v>
      </c>
      <c r="D407" s="282" t="s">
        <v>263</v>
      </c>
      <c r="E407" s="283" t="s">
        <v>538</v>
      </c>
      <c r="F407" s="284" t="s">
        <v>539</v>
      </c>
      <c r="G407" s="285" t="s">
        <v>155</v>
      </c>
      <c r="H407" s="286">
        <v>19</v>
      </c>
      <c r="I407" s="287"/>
      <c r="J407" s="288">
        <f>ROUND(I407*H407,2)</f>
        <v>0</v>
      </c>
      <c r="K407" s="289"/>
      <c r="L407" s="290"/>
      <c r="M407" s="291" t="s">
        <v>19</v>
      </c>
      <c r="N407" s="292" t="s">
        <v>45</v>
      </c>
      <c r="O407" s="86"/>
      <c r="P407" s="231">
        <f>O407*H407</f>
        <v>0</v>
      </c>
      <c r="Q407" s="231">
        <v>0</v>
      </c>
      <c r="R407" s="231">
        <f>Q407*H407</f>
        <v>0</v>
      </c>
      <c r="S407" s="231">
        <v>0</v>
      </c>
      <c r="T407" s="232">
        <f>S407*H407</f>
        <v>0</v>
      </c>
      <c r="U407" s="40"/>
      <c r="V407" s="40"/>
      <c r="W407" s="40"/>
      <c r="X407" s="40"/>
      <c r="Y407" s="40"/>
      <c r="Z407" s="40"/>
      <c r="AA407" s="40"/>
      <c r="AB407" s="40"/>
      <c r="AC407" s="40"/>
      <c r="AD407" s="40"/>
      <c r="AE407" s="40"/>
      <c r="AR407" s="233" t="s">
        <v>313</v>
      </c>
      <c r="AT407" s="233" t="s">
        <v>263</v>
      </c>
      <c r="AU407" s="233" t="s">
        <v>84</v>
      </c>
      <c r="AY407" s="19" t="s">
        <v>142</v>
      </c>
      <c r="BE407" s="234">
        <f>IF(N407="základní",J407,0)</f>
        <v>0</v>
      </c>
      <c r="BF407" s="234">
        <f>IF(N407="snížená",J407,0)</f>
        <v>0</v>
      </c>
      <c r="BG407" s="234">
        <f>IF(N407="zákl. přenesená",J407,0)</f>
        <v>0</v>
      </c>
      <c r="BH407" s="234">
        <f>IF(N407="sníž. přenesená",J407,0)</f>
        <v>0</v>
      </c>
      <c r="BI407" s="234">
        <f>IF(N407="nulová",J407,0)</f>
        <v>0</v>
      </c>
      <c r="BJ407" s="19" t="s">
        <v>82</v>
      </c>
      <c r="BK407" s="234">
        <f>ROUND(I407*H407,2)</f>
        <v>0</v>
      </c>
      <c r="BL407" s="19" t="s">
        <v>234</v>
      </c>
      <c r="BM407" s="233" t="s">
        <v>540</v>
      </c>
    </row>
    <row r="408" s="2" customFormat="1" ht="16.5" customHeight="1">
      <c r="A408" s="40"/>
      <c r="B408" s="41"/>
      <c r="C408" s="221" t="s">
        <v>541</v>
      </c>
      <c r="D408" s="221" t="s">
        <v>145</v>
      </c>
      <c r="E408" s="222" t="s">
        <v>542</v>
      </c>
      <c r="F408" s="223" t="s">
        <v>543</v>
      </c>
      <c r="G408" s="224" t="s">
        <v>478</v>
      </c>
      <c r="H408" s="293"/>
      <c r="I408" s="226"/>
      <c r="J408" s="227">
        <f>ROUND(I408*H408,2)</f>
        <v>0</v>
      </c>
      <c r="K408" s="228"/>
      <c r="L408" s="46"/>
      <c r="M408" s="229" t="s">
        <v>19</v>
      </c>
      <c r="N408" s="230" t="s">
        <v>45</v>
      </c>
      <c r="O408" s="86"/>
      <c r="P408" s="231">
        <f>O408*H408</f>
        <v>0</v>
      </c>
      <c r="Q408" s="231">
        <v>0</v>
      </c>
      <c r="R408" s="231">
        <f>Q408*H408</f>
        <v>0</v>
      </c>
      <c r="S408" s="231">
        <v>0</v>
      </c>
      <c r="T408" s="232">
        <f>S408*H408</f>
        <v>0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33" t="s">
        <v>234</v>
      </c>
      <c r="AT408" s="233" t="s">
        <v>145</v>
      </c>
      <c r="AU408" s="233" t="s">
        <v>84</v>
      </c>
      <c r="AY408" s="19" t="s">
        <v>142</v>
      </c>
      <c r="BE408" s="234">
        <f>IF(N408="základní",J408,0)</f>
        <v>0</v>
      </c>
      <c r="BF408" s="234">
        <f>IF(N408="snížená",J408,0)</f>
        <v>0</v>
      </c>
      <c r="BG408" s="234">
        <f>IF(N408="zákl. přenesená",J408,0)</f>
        <v>0</v>
      </c>
      <c r="BH408" s="234">
        <f>IF(N408="sníž. přenesená",J408,0)</f>
        <v>0</v>
      </c>
      <c r="BI408" s="234">
        <f>IF(N408="nulová",J408,0)</f>
        <v>0</v>
      </c>
      <c r="BJ408" s="19" t="s">
        <v>82</v>
      </c>
      <c r="BK408" s="234">
        <f>ROUND(I408*H408,2)</f>
        <v>0</v>
      </c>
      <c r="BL408" s="19" t="s">
        <v>234</v>
      </c>
      <c r="BM408" s="233" t="s">
        <v>544</v>
      </c>
    </row>
    <row r="409" s="12" customFormat="1" ht="22.8" customHeight="1">
      <c r="A409" s="12"/>
      <c r="B409" s="205"/>
      <c r="C409" s="206"/>
      <c r="D409" s="207" t="s">
        <v>73</v>
      </c>
      <c r="E409" s="219" t="s">
        <v>545</v>
      </c>
      <c r="F409" s="219" t="s">
        <v>546</v>
      </c>
      <c r="G409" s="206"/>
      <c r="H409" s="206"/>
      <c r="I409" s="209"/>
      <c r="J409" s="220">
        <f>BK409</f>
        <v>0</v>
      </c>
      <c r="K409" s="206"/>
      <c r="L409" s="211"/>
      <c r="M409" s="212"/>
      <c r="N409" s="213"/>
      <c r="O409" s="213"/>
      <c r="P409" s="214">
        <f>SUM(P410:P433)</f>
        <v>0</v>
      </c>
      <c r="Q409" s="213"/>
      <c r="R409" s="214">
        <f>SUM(R410:R433)</f>
        <v>0.046829999999999997</v>
      </c>
      <c r="S409" s="213"/>
      <c r="T409" s="215">
        <f>SUM(T410:T433)</f>
        <v>0.09240000000000001</v>
      </c>
      <c r="U409" s="12"/>
      <c r="V409" s="12"/>
      <c r="W409" s="12"/>
      <c r="X409" s="12"/>
      <c r="Y409" s="12"/>
      <c r="Z409" s="12"/>
      <c r="AA409" s="12"/>
      <c r="AB409" s="12"/>
      <c r="AC409" s="12"/>
      <c r="AD409" s="12"/>
      <c r="AE409" s="12"/>
      <c r="AR409" s="216" t="s">
        <v>84</v>
      </c>
      <c r="AT409" s="217" t="s">
        <v>73</v>
      </c>
      <c r="AU409" s="217" t="s">
        <v>82</v>
      </c>
      <c r="AY409" s="216" t="s">
        <v>142</v>
      </c>
      <c r="BK409" s="218">
        <f>SUM(BK410:BK433)</f>
        <v>0</v>
      </c>
    </row>
    <row r="410" s="2" customFormat="1" ht="16.5" customHeight="1">
      <c r="A410" s="40"/>
      <c r="B410" s="41"/>
      <c r="C410" s="221" t="s">
        <v>547</v>
      </c>
      <c r="D410" s="221" t="s">
        <v>145</v>
      </c>
      <c r="E410" s="222" t="s">
        <v>548</v>
      </c>
      <c r="F410" s="223" t="s">
        <v>549</v>
      </c>
      <c r="G410" s="224" t="s">
        <v>174</v>
      </c>
      <c r="H410" s="225">
        <v>2.1600000000000001</v>
      </c>
      <c r="I410" s="226"/>
      <c r="J410" s="227">
        <f>ROUND(I410*H410,2)</f>
        <v>0</v>
      </c>
      <c r="K410" s="228"/>
      <c r="L410" s="46"/>
      <c r="M410" s="229" t="s">
        <v>19</v>
      </c>
      <c r="N410" s="230" t="s">
        <v>45</v>
      </c>
      <c r="O410" s="86"/>
      <c r="P410" s="231">
        <f>O410*H410</f>
        <v>0</v>
      </c>
      <c r="Q410" s="231">
        <v>0</v>
      </c>
      <c r="R410" s="231">
        <f>Q410*H410</f>
        <v>0</v>
      </c>
      <c r="S410" s="231">
        <v>0</v>
      </c>
      <c r="T410" s="232">
        <f>S410*H410</f>
        <v>0</v>
      </c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R410" s="233" t="s">
        <v>234</v>
      </c>
      <c r="AT410" s="233" t="s">
        <v>145</v>
      </c>
      <c r="AU410" s="233" t="s">
        <v>84</v>
      </c>
      <c r="AY410" s="19" t="s">
        <v>142</v>
      </c>
      <c r="BE410" s="234">
        <f>IF(N410="základní",J410,0)</f>
        <v>0</v>
      </c>
      <c r="BF410" s="234">
        <f>IF(N410="snížená",J410,0)</f>
        <v>0</v>
      </c>
      <c r="BG410" s="234">
        <f>IF(N410="zákl. přenesená",J410,0)</f>
        <v>0</v>
      </c>
      <c r="BH410" s="234">
        <f>IF(N410="sníž. přenesená",J410,0)</f>
        <v>0</v>
      </c>
      <c r="BI410" s="234">
        <f>IF(N410="nulová",J410,0)</f>
        <v>0</v>
      </c>
      <c r="BJ410" s="19" t="s">
        <v>82</v>
      </c>
      <c r="BK410" s="234">
        <f>ROUND(I410*H410,2)</f>
        <v>0</v>
      </c>
      <c r="BL410" s="19" t="s">
        <v>234</v>
      </c>
      <c r="BM410" s="233" t="s">
        <v>550</v>
      </c>
    </row>
    <row r="411" s="13" customFormat="1">
      <c r="A411" s="13"/>
      <c r="B411" s="235"/>
      <c r="C411" s="236"/>
      <c r="D411" s="237" t="s">
        <v>151</v>
      </c>
      <c r="E411" s="238" t="s">
        <v>19</v>
      </c>
      <c r="F411" s="239" t="s">
        <v>551</v>
      </c>
      <c r="G411" s="236"/>
      <c r="H411" s="240">
        <v>2.1600000000000001</v>
      </c>
      <c r="I411" s="241"/>
      <c r="J411" s="236"/>
      <c r="K411" s="236"/>
      <c r="L411" s="242"/>
      <c r="M411" s="243"/>
      <c r="N411" s="244"/>
      <c r="O411" s="244"/>
      <c r="P411" s="244"/>
      <c r="Q411" s="244"/>
      <c r="R411" s="244"/>
      <c r="S411" s="244"/>
      <c r="T411" s="245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6" t="s">
        <v>151</v>
      </c>
      <c r="AU411" s="246" t="s">
        <v>84</v>
      </c>
      <c r="AV411" s="13" t="s">
        <v>84</v>
      </c>
      <c r="AW411" s="13" t="s">
        <v>35</v>
      </c>
      <c r="AX411" s="13" t="s">
        <v>74</v>
      </c>
      <c r="AY411" s="246" t="s">
        <v>142</v>
      </c>
    </row>
    <row r="412" s="14" customFormat="1">
      <c r="A412" s="14"/>
      <c r="B412" s="250"/>
      <c r="C412" s="251"/>
      <c r="D412" s="237" t="s">
        <v>151</v>
      </c>
      <c r="E412" s="252" t="s">
        <v>19</v>
      </c>
      <c r="F412" s="253" t="s">
        <v>196</v>
      </c>
      <c r="G412" s="251"/>
      <c r="H412" s="254">
        <v>2.1600000000000001</v>
      </c>
      <c r="I412" s="255"/>
      <c r="J412" s="251"/>
      <c r="K412" s="251"/>
      <c r="L412" s="256"/>
      <c r="M412" s="257"/>
      <c r="N412" s="258"/>
      <c r="O412" s="258"/>
      <c r="P412" s="258"/>
      <c r="Q412" s="258"/>
      <c r="R412" s="258"/>
      <c r="S412" s="258"/>
      <c r="T412" s="259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60" t="s">
        <v>151</v>
      </c>
      <c r="AU412" s="260" t="s">
        <v>84</v>
      </c>
      <c r="AV412" s="14" t="s">
        <v>149</v>
      </c>
      <c r="AW412" s="14" t="s">
        <v>35</v>
      </c>
      <c r="AX412" s="14" t="s">
        <v>82</v>
      </c>
      <c r="AY412" s="260" t="s">
        <v>142</v>
      </c>
    </row>
    <row r="413" s="2" customFormat="1" ht="16.5" customHeight="1">
      <c r="A413" s="40"/>
      <c r="B413" s="41"/>
      <c r="C413" s="221" t="s">
        <v>552</v>
      </c>
      <c r="D413" s="221" t="s">
        <v>145</v>
      </c>
      <c r="E413" s="222" t="s">
        <v>553</v>
      </c>
      <c r="F413" s="223" t="s">
        <v>554</v>
      </c>
      <c r="G413" s="224" t="s">
        <v>174</v>
      </c>
      <c r="H413" s="225">
        <v>1.1200000000000001</v>
      </c>
      <c r="I413" s="226"/>
      <c r="J413" s="227">
        <f>ROUND(I413*H413,2)</f>
        <v>0</v>
      </c>
      <c r="K413" s="228"/>
      <c r="L413" s="46"/>
      <c r="M413" s="229" t="s">
        <v>19</v>
      </c>
      <c r="N413" s="230" t="s">
        <v>45</v>
      </c>
      <c r="O413" s="86"/>
      <c r="P413" s="231">
        <f>O413*H413</f>
        <v>0</v>
      </c>
      <c r="Q413" s="231">
        <v>0</v>
      </c>
      <c r="R413" s="231">
        <f>Q413*H413</f>
        <v>0</v>
      </c>
      <c r="S413" s="231">
        <v>0</v>
      </c>
      <c r="T413" s="232">
        <f>S413*H413</f>
        <v>0</v>
      </c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R413" s="233" t="s">
        <v>234</v>
      </c>
      <c r="AT413" s="233" t="s">
        <v>145</v>
      </c>
      <c r="AU413" s="233" t="s">
        <v>84</v>
      </c>
      <c r="AY413" s="19" t="s">
        <v>142</v>
      </c>
      <c r="BE413" s="234">
        <f>IF(N413="základní",J413,0)</f>
        <v>0</v>
      </c>
      <c r="BF413" s="234">
        <f>IF(N413="snížená",J413,0)</f>
        <v>0</v>
      </c>
      <c r="BG413" s="234">
        <f>IF(N413="zákl. přenesená",J413,0)</f>
        <v>0</v>
      </c>
      <c r="BH413" s="234">
        <f>IF(N413="sníž. přenesená",J413,0)</f>
        <v>0</v>
      </c>
      <c r="BI413" s="234">
        <f>IF(N413="nulová",J413,0)</f>
        <v>0</v>
      </c>
      <c r="BJ413" s="19" t="s">
        <v>82</v>
      </c>
      <c r="BK413" s="234">
        <f>ROUND(I413*H413,2)</f>
        <v>0</v>
      </c>
      <c r="BL413" s="19" t="s">
        <v>234</v>
      </c>
      <c r="BM413" s="233" t="s">
        <v>555</v>
      </c>
    </row>
    <row r="414" s="13" customFormat="1">
      <c r="A414" s="13"/>
      <c r="B414" s="235"/>
      <c r="C414" s="236"/>
      <c r="D414" s="237" t="s">
        <v>151</v>
      </c>
      <c r="E414" s="238" t="s">
        <v>19</v>
      </c>
      <c r="F414" s="239" t="s">
        <v>556</v>
      </c>
      <c r="G414" s="236"/>
      <c r="H414" s="240">
        <v>1.1200000000000001</v>
      </c>
      <c r="I414" s="241"/>
      <c r="J414" s="236"/>
      <c r="K414" s="236"/>
      <c r="L414" s="242"/>
      <c r="M414" s="243"/>
      <c r="N414" s="244"/>
      <c r="O414" s="244"/>
      <c r="P414" s="244"/>
      <c r="Q414" s="244"/>
      <c r="R414" s="244"/>
      <c r="S414" s="244"/>
      <c r="T414" s="245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6" t="s">
        <v>151</v>
      </c>
      <c r="AU414" s="246" t="s">
        <v>84</v>
      </c>
      <c r="AV414" s="13" t="s">
        <v>84</v>
      </c>
      <c r="AW414" s="13" t="s">
        <v>35</v>
      </c>
      <c r="AX414" s="13" t="s">
        <v>74</v>
      </c>
      <c r="AY414" s="246" t="s">
        <v>142</v>
      </c>
    </row>
    <row r="415" s="14" customFormat="1">
      <c r="A415" s="14"/>
      <c r="B415" s="250"/>
      <c r="C415" s="251"/>
      <c r="D415" s="237" t="s">
        <v>151</v>
      </c>
      <c r="E415" s="252" t="s">
        <v>19</v>
      </c>
      <c r="F415" s="253" t="s">
        <v>196</v>
      </c>
      <c r="G415" s="251"/>
      <c r="H415" s="254">
        <v>1.1200000000000001</v>
      </c>
      <c r="I415" s="255"/>
      <c r="J415" s="251"/>
      <c r="K415" s="251"/>
      <c r="L415" s="256"/>
      <c r="M415" s="257"/>
      <c r="N415" s="258"/>
      <c r="O415" s="258"/>
      <c r="P415" s="258"/>
      <c r="Q415" s="258"/>
      <c r="R415" s="258"/>
      <c r="S415" s="258"/>
      <c r="T415" s="259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60" t="s">
        <v>151</v>
      </c>
      <c r="AU415" s="260" t="s">
        <v>84</v>
      </c>
      <c r="AV415" s="14" t="s">
        <v>149</v>
      </c>
      <c r="AW415" s="14" t="s">
        <v>35</v>
      </c>
      <c r="AX415" s="14" t="s">
        <v>82</v>
      </c>
      <c r="AY415" s="260" t="s">
        <v>142</v>
      </c>
    </row>
    <row r="416" s="2" customFormat="1" ht="21.75" customHeight="1">
      <c r="A416" s="40"/>
      <c r="B416" s="41"/>
      <c r="C416" s="282" t="s">
        <v>557</v>
      </c>
      <c r="D416" s="282" t="s">
        <v>263</v>
      </c>
      <c r="E416" s="283" t="s">
        <v>558</v>
      </c>
      <c r="F416" s="284" t="s">
        <v>559</v>
      </c>
      <c r="G416" s="285" t="s">
        <v>155</v>
      </c>
      <c r="H416" s="286">
        <v>4</v>
      </c>
      <c r="I416" s="287"/>
      <c r="J416" s="288">
        <f>ROUND(I416*H416,2)</f>
        <v>0</v>
      </c>
      <c r="K416" s="289"/>
      <c r="L416" s="290"/>
      <c r="M416" s="291" t="s">
        <v>19</v>
      </c>
      <c r="N416" s="292" t="s">
        <v>45</v>
      </c>
      <c r="O416" s="86"/>
      <c r="P416" s="231">
        <f>O416*H416</f>
        <v>0</v>
      </c>
      <c r="Q416" s="231">
        <v>0</v>
      </c>
      <c r="R416" s="231">
        <f>Q416*H416</f>
        <v>0</v>
      </c>
      <c r="S416" s="231">
        <v>0</v>
      </c>
      <c r="T416" s="232">
        <f>S416*H416</f>
        <v>0</v>
      </c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R416" s="233" t="s">
        <v>313</v>
      </c>
      <c r="AT416" s="233" t="s">
        <v>263</v>
      </c>
      <c r="AU416" s="233" t="s">
        <v>84</v>
      </c>
      <c r="AY416" s="19" t="s">
        <v>142</v>
      </c>
      <c r="BE416" s="234">
        <f>IF(N416="základní",J416,0)</f>
        <v>0</v>
      </c>
      <c r="BF416" s="234">
        <f>IF(N416="snížená",J416,0)</f>
        <v>0</v>
      </c>
      <c r="BG416" s="234">
        <f>IF(N416="zákl. přenesená",J416,0)</f>
        <v>0</v>
      </c>
      <c r="BH416" s="234">
        <f>IF(N416="sníž. přenesená",J416,0)</f>
        <v>0</v>
      </c>
      <c r="BI416" s="234">
        <f>IF(N416="nulová",J416,0)</f>
        <v>0</v>
      </c>
      <c r="BJ416" s="19" t="s">
        <v>82</v>
      </c>
      <c r="BK416" s="234">
        <f>ROUND(I416*H416,2)</f>
        <v>0</v>
      </c>
      <c r="BL416" s="19" t="s">
        <v>234</v>
      </c>
      <c r="BM416" s="233" t="s">
        <v>560</v>
      </c>
    </row>
    <row r="417" s="2" customFormat="1">
      <c r="A417" s="40"/>
      <c r="B417" s="41"/>
      <c r="C417" s="42"/>
      <c r="D417" s="237" t="s">
        <v>157</v>
      </c>
      <c r="E417" s="42"/>
      <c r="F417" s="247" t="s">
        <v>561</v>
      </c>
      <c r="G417" s="42"/>
      <c r="H417" s="42"/>
      <c r="I417" s="138"/>
      <c r="J417" s="42"/>
      <c r="K417" s="42"/>
      <c r="L417" s="46"/>
      <c r="M417" s="248"/>
      <c r="N417" s="249"/>
      <c r="O417" s="86"/>
      <c r="P417" s="86"/>
      <c r="Q417" s="86"/>
      <c r="R417" s="86"/>
      <c r="S417" s="86"/>
      <c r="T417" s="87"/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T417" s="19" t="s">
        <v>157</v>
      </c>
      <c r="AU417" s="19" t="s">
        <v>84</v>
      </c>
    </row>
    <row r="418" s="2" customFormat="1" ht="16.5" customHeight="1">
      <c r="A418" s="40"/>
      <c r="B418" s="41"/>
      <c r="C418" s="221" t="s">
        <v>562</v>
      </c>
      <c r="D418" s="221" t="s">
        <v>145</v>
      </c>
      <c r="E418" s="222" t="s">
        <v>563</v>
      </c>
      <c r="F418" s="223" t="s">
        <v>564</v>
      </c>
      <c r="G418" s="224" t="s">
        <v>155</v>
      </c>
      <c r="H418" s="225">
        <v>4</v>
      </c>
      <c r="I418" s="226"/>
      <c r="J418" s="227">
        <f>ROUND(I418*H418,2)</f>
        <v>0</v>
      </c>
      <c r="K418" s="228"/>
      <c r="L418" s="46"/>
      <c r="M418" s="229" t="s">
        <v>19</v>
      </c>
      <c r="N418" s="230" t="s">
        <v>45</v>
      </c>
      <c r="O418" s="86"/>
      <c r="P418" s="231">
        <f>O418*H418</f>
        <v>0</v>
      </c>
      <c r="Q418" s="231">
        <v>0</v>
      </c>
      <c r="R418" s="231">
        <f>Q418*H418</f>
        <v>0</v>
      </c>
      <c r="S418" s="231">
        <v>0</v>
      </c>
      <c r="T418" s="232">
        <f>S418*H418</f>
        <v>0</v>
      </c>
      <c r="U418" s="40"/>
      <c r="V418" s="40"/>
      <c r="W418" s="40"/>
      <c r="X418" s="40"/>
      <c r="Y418" s="40"/>
      <c r="Z418" s="40"/>
      <c r="AA418" s="40"/>
      <c r="AB418" s="40"/>
      <c r="AC418" s="40"/>
      <c r="AD418" s="40"/>
      <c r="AE418" s="40"/>
      <c r="AR418" s="233" t="s">
        <v>234</v>
      </c>
      <c r="AT418" s="233" t="s">
        <v>145</v>
      </c>
      <c r="AU418" s="233" t="s">
        <v>84</v>
      </c>
      <c r="AY418" s="19" t="s">
        <v>142</v>
      </c>
      <c r="BE418" s="234">
        <f>IF(N418="základní",J418,0)</f>
        <v>0</v>
      </c>
      <c r="BF418" s="234">
        <f>IF(N418="snížená",J418,0)</f>
        <v>0</v>
      </c>
      <c r="BG418" s="234">
        <f>IF(N418="zákl. přenesená",J418,0)</f>
        <v>0</v>
      </c>
      <c r="BH418" s="234">
        <f>IF(N418="sníž. přenesená",J418,0)</f>
        <v>0</v>
      </c>
      <c r="BI418" s="234">
        <f>IF(N418="nulová",J418,0)</f>
        <v>0</v>
      </c>
      <c r="BJ418" s="19" t="s">
        <v>82</v>
      </c>
      <c r="BK418" s="234">
        <f>ROUND(I418*H418,2)</f>
        <v>0</v>
      </c>
      <c r="BL418" s="19" t="s">
        <v>234</v>
      </c>
      <c r="BM418" s="233" t="s">
        <v>565</v>
      </c>
    </row>
    <row r="419" s="2" customFormat="1" ht="16.5" customHeight="1">
      <c r="A419" s="40"/>
      <c r="B419" s="41"/>
      <c r="C419" s="282" t="s">
        <v>566</v>
      </c>
      <c r="D419" s="282" t="s">
        <v>263</v>
      </c>
      <c r="E419" s="283" t="s">
        <v>567</v>
      </c>
      <c r="F419" s="284" t="s">
        <v>568</v>
      </c>
      <c r="G419" s="285" t="s">
        <v>155</v>
      </c>
      <c r="H419" s="286">
        <v>4</v>
      </c>
      <c r="I419" s="287"/>
      <c r="J419" s="288">
        <f>ROUND(I419*H419,2)</f>
        <v>0</v>
      </c>
      <c r="K419" s="289"/>
      <c r="L419" s="290"/>
      <c r="M419" s="291" t="s">
        <v>19</v>
      </c>
      <c r="N419" s="292" t="s">
        <v>45</v>
      </c>
      <c r="O419" s="86"/>
      <c r="P419" s="231">
        <f>O419*H419</f>
        <v>0</v>
      </c>
      <c r="Q419" s="231">
        <v>0</v>
      </c>
      <c r="R419" s="231">
        <f>Q419*H419</f>
        <v>0</v>
      </c>
      <c r="S419" s="231">
        <v>0</v>
      </c>
      <c r="T419" s="232">
        <f>S419*H419</f>
        <v>0</v>
      </c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R419" s="233" t="s">
        <v>313</v>
      </c>
      <c r="AT419" s="233" t="s">
        <v>263</v>
      </c>
      <c r="AU419" s="233" t="s">
        <v>84</v>
      </c>
      <c r="AY419" s="19" t="s">
        <v>142</v>
      </c>
      <c r="BE419" s="234">
        <f>IF(N419="základní",J419,0)</f>
        <v>0</v>
      </c>
      <c r="BF419" s="234">
        <f>IF(N419="snížená",J419,0)</f>
        <v>0</v>
      </c>
      <c r="BG419" s="234">
        <f>IF(N419="zákl. přenesená",J419,0)</f>
        <v>0</v>
      </c>
      <c r="BH419" s="234">
        <f>IF(N419="sníž. přenesená",J419,0)</f>
        <v>0</v>
      </c>
      <c r="BI419" s="234">
        <f>IF(N419="nulová",J419,0)</f>
        <v>0</v>
      </c>
      <c r="BJ419" s="19" t="s">
        <v>82</v>
      </c>
      <c r="BK419" s="234">
        <f>ROUND(I419*H419,2)</f>
        <v>0</v>
      </c>
      <c r="BL419" s="19" t="s">
        <v>234</v>
      </c>
      <c r="BM419" s="233" t="s">
        <v>569</v>
      </c>
    </row>
    <row r="420" s="2" customFormat="1">
      <c r="A420" s="40"/>
      <c r="B420" s="41"/>
      <c r="C420" s="42"/>
      <c r="D420" s="237" t="s">
        <v>157</v>
      </c>
      <c r="E420" s="42"/>
      <c r="F420" s="247" t="s">
        <v>570</v>
      </c>
      <c r="G420" s="42"/>
      <c r="H420" s="42"/>
      <c r="I420" s="138"/>
      <c r="J420" s="42"/>
      <c r="K420" s="42"/>
      <c r="L420" s="46"/>
      <c r="M420" s="248"/>
      <c r="N420" s="249"/>
      <c r="O420" s="86"/>
      <c r="P420" s="86"/>
      <c r="Q420" s="86"/>
      <c r="R420" s="86"/>
      <c r="S420" s="86"/>
      <c r="T420" s="87"/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T420" s="19" t="s">
        <v>157</v>
      </c>
      <c r="AU420" s="19" t="s">
        <v>84</v>
      </c>
    </row>
    <row r="421" s="2" customFormat="1" ht="16.5" customHeight="1">
      <c r="A421" s="40"/>
      <c r="B421" s="41"/>
      <c r="C421" s="282" t="s">
        <v>571</v>
      </c>
      <c r="D421" s="282" t="s">
        <v>263</v>
      </c>
      <c r="E421" s="283" t="s">
        <v>572</v>
      </c>
      <c r="F421" s="284" t="s">
        <v>573</v>
      </c>
      <c r="G421" s="285" t="s">
        <v>155</v>
      </c>
      <c r="H421" s="286">
        <v>4</v>
      </c>
      <c r="I421" s="287"/>
      <c r="J421" s="288">
        <f>ROUND(I421*H421,2)</f>
        <v>0</v>
      </c>
      <c r="K421" s="289"/>
      <c r="L421" s="290"/>
      <c r="M421" s="291" t="s">
        <v>19</v>
      </c>
      <c r="N421" s="292" t="s">
        <v>45</v>
      </c>
      <c r="O421" s="86"/>
      <c r="P421" s="231">
        <f>O421*H421</f>
        <v>0</v>
      </c>
      <c r="Q421" s="231">
        <v>0</v>
      </c>
      <c r="R421" s="231">
        <f>Q421*H421</f>
        <v>0</v>
      </c>
      <c r="S421" s="231">
        <v>0</v>
      </c>
      <c r="T421" s="232">
        <f>S421*H421</f>
        <v>0</v>
      </c>
      <c r="U421" s="40"/>
      <c r="V421" s="40"/>
      <c r="W421" s="40"/>
      <c r="X421" s="40"/>
      <c r="Y421" s="40"/>
      <c r="Z421" s="40"/>
      <c r="AA421" s="40"/>
      <c r="AB421" s="40"/>
      <c r="AC421" s="40"/>
      <c r="AD421" s="40"/>
      <c r="AE421" s="40"/>
      <c r="AR421" s="233" t="s">
        <v>313</v>
      </c>
      <c r="AT421" s="233" t="s">
        <v>263</v>
      </c>
      <c r="AU421" s="233" t="s">
        <v>84</v>
      </c>
      <c r="AY421" s="19" t="s">
        <v>142</v>
      </c>
      <c r="BE421" s="234">
        <f>IF(N421="základní",J421,0)</f>
        <v>0</v>
      </c>
      <c r="BF421" s="234">
        <f>IF(N421="snížená",J421,0)</f>
        <v>0</v>
      </c>
      <c r="BG421" s="234">
        <f>IF(N421="zákl. přenesená",J421,0)</f>
        <v>0</v>
      </c>
      <c r="BH421" s="234">
        <f>IF(N421="sníž. přenesená",J421,0)</f>
        <v>0</v>
      </c>
      <c r="BI421" s="234">
        <f>IF(N421="nulová",J421,0)</f>
        <v>0</v>
      </c>
      <c r="BJ421" s="19" t="s">
        <v>82</v>
      </c>
      <c r="BK421" s="234">
        <f>ROUND(I421*H421,2)</f>
        <v>0</v>
      </c>
      <c r="BL421" s="19" t="s">
        <v>234</v>
      </c>
      <c r="BM421" s="233" t="s">
        <v>574</v>
      </c>
    </row>
    <row r="422" s="2" customFormat="1" ht="16.5" customHeight="1">
      <c r="A422" s="40"/>
      <c r="B422" s="41"/>
      <c r="C422" s="221" t="s">
        <v>575</v>
      </c>
      <c r="D422" s="221" t="s">
        <v>145</v>
      </c>
      <c r="E422" s="222" t="s">
        <v>576</v>
      </c>
      <c r="F422" s="223" t="s">
        <v>577</v>
      </c>
      <c r="G422" s="224" t="s">
        <v>155</v>
      </c>
      <c r="H422" s="225">
        <v>2</v>
      </c>
      <c r="I422" s="226"/>
      <c r="J422" s="227">
        <f>ROUND(I422*H422,2)</f>
        <v>0</v>
      </c>
      <c r="K422" s="228"/>
      <c r="L422" s="46"/>
      <c r="M422" s="229" t="s">
        <v>19</v>
      </c>
      <c r="N422" s="230" t="s">
        <v>45</v>
      </c>
      <c r="O422" s="86"/>
      <c r="P422" s="231">
        <f>O422*H422</f>
        <v>0</v>
      </c>
      <c r="Q422" s="231">
        <v>0</v>
      </c>
      <c r="R422" s="231">
        <f>Q422*H422</f>
        <v>0</v>
      </c>
      <c r="S422" s="231">
        <v>0</v>
      </c>
      <c r="T422" s="232">
        <f>S422*H422</f>
        <v>0</v>
      </c>
      <c r="U422" s="40"/>
      <c r="V422" s="40"/>
      <c r="W422" s="40"/>
      <c r="X422" s="40"/>
      <c r="Y422" s="40"/>
      <c r="Z422" s="40"/>
      <c r="AA422" s="40"/>
      <c r="AB422" s="40"/>
      <c r="AC422" s="40"/>
      <c r="AD422" s="40"/>
      <c r="AE422" s="40"/>
      <c r="AR422" s="233" t="s">
        <v>234</v>
      </c>
      <c r="AT422" s="233" t="s">
        <v>145</v>
      </c>
      <c r="AU422" s="233" t="s">
        <v>84</v>
      </c>
      <c r="AY422" s="19" t="s">
        <v>142</v>
      </c>
      <c r="BE422" s="234">
        <f>IF(N422="základní",J422,0)</f>
        <v>0</v>
      </c>
      <c r="BF422" s="234">
        <f>IF(N422="snížená",J422,0)</f>
        <v>0</v>
      </c>
      <c r="BG422" s="234">
        <f>IF(N422="zákl. přenesená",J422,0)</f>
        <v>0</v>
      </c>
      <c r="BH422" s="234">
        <f>IF(N422="sníž. přenesená",J422,0)</f>
        <v>0</v>
      </c>
      <c r="BI422" s="234">
        <f>IF(N422="nulová",J422,0)</f>
        <v>0</v>
      </c>
      <c r="BJ422" s="19" t="s">
        <v>82</v>
      </c>
      <c r="BK422" s="234">
        <f>ROUND(I422*H422,2)</f>
        <v>0</v>
      </c>
      <c r="BL422" s="19" t="s">
        <v>234</v>
      </c>
      <c r="BM422" s="233" t="s">
        <v>578</v>
      </c>
    </row>
    <row r="423" s="2" customFormat="1" ht="16.5" customHeight="1">
      <c r="A423" s="40"/>
      <c r="B423" s="41"/>
      <c r="C423" s="282" t="s">
        <v>579</v>
      </c>
      <c r="D423" s="282" t="s">
        <v>263</v>
      </c>
      <c r="E423" s="283" t="s">
        <v>580</v>
      </c>
      <c r="F423" s="284" t="s">
        <v>581</v>
      </c>
      <c r="G423" s="285" t="s">
        <v>155</v>
      </c>
      <c r="H423" s="286">
        <v>2</v>
      </c>
      <c r="I423" s="287"/>
      <c r="J423" s="288">
        <f>ROUND(I423*H423,2)</f>
        <v>0</v>
      </c>
      <c r="K423" s="289"/>
      <c r="L423" s="290"/>
      <c r="M423" s="291" t="s">
        <v>19</v>
      </c>
      <c r="N423" s="292" t="s">
        <v>45</v>
      </c>
      <c r="O423" s="86"/>
      <c r="P423" s="231">
        <f>O423*H423</f>
        <v>0</v>
      </c>
      <c r="Q423" s="231">
        <v>0</v>
      </c>
      <c r="R423" s="231">
        <f>Q423*H423</f>
        <v>0</v>
      </c>
      <c r="S423" s="231">
        <v>0</v>
      </c>
      <c r="T423" s="232">
        <f>S423*H423</f>
        <v>0</v>
      </c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R423" s="233" t="s">
        <v>313</v>
      </c>
      <c r="AT423" s="233" t="s">
        <v>263</v>
      </c>
      <c r="AU423" s="233" t="s">
        <v>84</v>
      </c>
      <c r="AY423" s="19" t="s">
        <v>142</v>
      </c>
      <c r="BE423" s="234">
        <f>IF(N423="základní",J423,0)</f>
        <v>0</v>
      </c>
      <c r="BF423" s="234">
        <f>IF(N423="snížená",J423,0)</f>
        <v>0</v>
      </c>
      <c r="BG423" s="234">
        <f>IF(N423="zákl. přenesená",J423,0)</f>
        <v>0</v>
      </c>
      <c r="BH423" s="234">
        <f>IF(N423="sníž. přenesená",J423,0)</f>
        <v>0</v>
      </c>
      <c r="BI423" s="234">
        <f>IF(N423="nulová",J423,0)</f>
        <v>0</v>
      </c>
      <c r="BJ423" s="19" t="s">
        <v>82</v>
      </c>
      <c r="BK423" s="234">
        <f>ROUND(I423*H423,2)</f>
        <v>0</v>
      </c>
      <c r="BL423" s="19" t="s">
        <v>234</v>
      </c>
      <c r="BM423" s="233" t="s">
        <v>582</v>
      </c>
    </row>
    <row r="424" s="2" customFormat="1" ht="16.5" customHeight="1">
      <c r="A424" s="40"/>
      <c r="B424" s="41"/>
      <c r="C424" s="221" t="s">
        <v>583</v>
      </c>
      <c r="D424" s="221" t="s">
        <v>145</v>
      </c>
      <c r="E424" s="222" t="s">
        <v>584</v>
      </c>
      <c r="F424" s="223" t="s">
        <v>585</v>
      </c>
      <c r="G424" s="224" t="s">
        <v>174</v>
      </c>
      <c r="H424" s="225">
        <v>4.6200000000000001</v>
      </c>
      <c r="I424" s="226"/>
      <c r="J424" s="227">
        <f>ROUND(I424*H424,2)</f>
        <v>0</v>
      </c>
      <c r="K424" s="228"/>
      <c r="L424" s="46"/>
      <c r="M424" s="229" t="s">
        <v>19</v>
      </c>
      <c r="N424" s="230" t="s">
        <v>45</v>
      </c>
      <c r="O424" s="86"/>
      <c r="P424" s="231">
        <f>O424*H424</f>
        <v>0</v>
      </c>
      <c r="Q424" s="231">
        <v>0</v>
      </c>
      <c r="R424" s="231">
        <f>Q424*H424</f>
        <v>0</v>
      </c>
      <c r="S424" s="231">
        <v>0.02</v>
      </c>
      <c r="T424" s="232">
        <f>S424*H424</f>
        <v>0.09240000000000001</v>
      </c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R424" s="233" t="s">
        <v>234</v>
      </c>
      <c r="AT424" s="233" t="s">
        <v>145</v>
      </c>
      <c r="AU424" s="233" t="s">
        <v>84</v>
      </c>
      <c r="AY424" s="19" t="s">
        <v>142</v>
      </c>
      <c r="BE424" s="234">
        <f>IF(N424="základní",J424,0)</f>
        <v>0</v>
      </c>
      <c r="BF424" s="234">
        <f>IF(N424="snížená",J424,0)</f>
        <v>0</v>
      </c>
      <c r="BG424" s="234">
        <f>IF(N424="zákl. přenesená",J424,0)</f>
        <v>0</v>
      </c>
      <c r="BH424" s="234">
        <f>IF(N424="sníž. přenesená",J424,0)</f>
        <v>0</v>
      </c>
      <c r="BI424" s="234">
        <f>IF(N424="nulová",J424,0)</f>
        <v>0</v>
      </c>
      <c r="BJ424" s="19" t="s">
        <v>82</v>
      </c>
      <c r="BK424" s="234">
        <f>ROUND(I424*H424,2)</f>
        <v>0</v>
      </c>
      <c r="BL424" s="19" t="s">
        <v>234</v>
      </c>
      <c r="BM424" s="233" t="s">
        <v>586</v>
      </c>
    </row>
    <row r="425" s="13" customFormat="1">
      <c r="A425" s="13"/>
      <c r="B425" s="235"/>
      <c r="C425" s="236"/>
      <c r="D425" s="237" t="s">
        <v>151</v>
      </c>
      <c r="E425" s="238" t="s">
        <v>19</v>
      </c>
      <c r="F425" s="239" t="s">
        <v>345</v>
      </c>
      <c r="G425" s="236"/>
      <c r="H425" s="240">
        <v>4.6200000000000001</v>
      </c>
      <c r="I425" s="241"/>
      <c r="J425" s="236"/>
      <c r="K425" s="236"/>
      <c r="L425" s="242"/>
      <c r="M425" s="243"/>
      <c r="N425" s="244"/>
      <c r="O425" s="244"/>
      <c r="P425" s="244"/>
      <c r="Q425" s="244"/>
      <c r="R425" s="244"/>
      <c r="S425" s="244"/>
      <c r="T425" s="245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6" t="s">
        <v>151</v>
      </c>
      <c r="AU425" s="246" t="s">
        <v>84</v>
      </c>
      <c r="AV425" s="13" t="s">
        <v>84</v>
      </c>
      <c r="AW425" s="13" t="s">
        <v>35</v>
      </c>
      <c r="AX425" s="13" t="s">
        <v>82</v>
      </c>
      <c r="AY425" s="246" t="s">
        <v>142</v>
      </c>
    </row>
    <row r="426" s="2" customFormat="1" ht="21.75" customHeight="1">
      <c r="A426" s="40"/>
      <c r="B426" s="41"/>
      <c r="C426" s="221" t="s">
        <v>587</v>
      </c>
      <c r="D426" s="221" t="s">
        <v>145</v>
      </c>
      <c r="E426" s="222" t="s">
        <v>588</v>
      </c>
      <c r="F426" s="223" t="s">
        <v>589</v>
      </c>
      <c r="G426" s="224" t="s">
        <v>155</v>
      </c>
      <c r="H426" s="225">
        <v>3</v>
      </c>
      <c r="I426" s="226"/>
      <c r="J426" s="227">
        <f>ROUND(I426*H426,2)</f>
        <v>0</v>
      </c>
      <c r="K426" s="228"/>
      <c r="L426" s="46"/>
      <c r="M426" s="229" t="s">
        <v>19</v>
      </c>
      <c r="N426" s="230" t="s">
        <v>45</v>
      </c>
      <c r="O426" s="86"/>
      <c r="P426" s="231">
        <f>O426*H426</f>
        <v>0</v>
      </c>
      <c r="Q426" s="231">
        <v>5.0000000000000002E-05</v>
      </c>
      <c r="R426" s="231">
        <f>Q426*H426</f>
        <v>0.00015000000000000001</v>
      </c>
      <c r="S426" s="231">
        <v>0</v>
      </c>
      <c r="T426" s="232">
        <f>S426*H426</f>
        <v>0</v>
      </c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  <c r="AR426" s="233" t="s">
        <v>149</v>
      </c>
      <c r="AT426" s="233" t="s">
        <v>145</v>
      </c>
      <c r="AU426" s="233" t="s">
        <v>84</v>
      </c>
      <c r="AY426" s="19" t="s">
        <v>142</v>
      </c>
      <c r="BE426" s="234">
        <f>IF(N426="základní",J426,0)</f>
        <v>0</v>
      </c>
      <c r="BF426" s="234">
        <f>IF(N426="snížená",J426,0)</f>
        <v>0</v>
      </c>
      <c r="BG426" s="234">
        <f>IF(N426="zákl. přenesená",J426,0)</f>
        <v>0</v>
      </c>
      <c r="BH426" s="234">
        <f>IF(N426="sníž. přenesená",J426,0)</f>
        <v>0</v>
      </c>
      <c r="BI426" s="234">
        <f>IF(N426="nulová",J426,0)</f>
        <v>0</v>
      </c>
      <c r="BJ426" s="19" t="s">
        <v>82</v>
      </c>
      <c r="BK426" s="234">
        <f>ROUND(I426*H426,2)</f>
        <v>0</v>
      </c>
      <c r="BL426" s="19" t="s">
        <v>149</v>
      </c>
      <c r="BM426" s="233" t="s">
        <v>590</v>
      </c>
    </row>
    <row r="427" s="2" customFormat="1" ht="16.5" customHeight="1">
      <c r="A427" s="40"/>
      <c r="B427" s="41"/>
      <c r="C427" s="282" t="s">
        <v>591</v>
      </c>
      <c r="D427" s="282" t="s">
        <v>263</v>
      </c>
      <c r="E427" s="283" t="s">
        <v>592</v>
      </c>
      <c r="F427" s="284" t="s">
        <v>593</v>
      </c>
      <c r="G427" s="285" t="s">
        <v>155</v>
      </c>
      <c r="H427" s="286">
        <v>3</v>
      </c>
      <c r="I427" s="287"/>
      <c r="J427" s="288">
        <f>ROUND(I427*H427,2)</f>
        <v>0</v>
      </c>
      <c r="K427" s="289"/>
      <c r="L427" s="290"/>
      <c r="M427" s="291" t="s">
        <v>19</v>
      </c>
      <c r="N427" s="292" t="s">
        <v>45</v>
      </c>
      <c r="O427" s="86"/>
      <c r="P427" s="231">
        <f>O427*H427</f>
        <v>0</v>
      </c>
      <c r="Q427" s="231">
        <v>0.014999999999999999</v>
      </c>
      <c r="R427" s="231">
        <f>Q427*H427</f>
        <v>0.044999999999999998</v>
      </c>
      <c r="S427" s="231">
        <v>0</v>
      </c>
      <c r="T427" s="232">
        <f>S427*H427</f>
        <v>0</v>
      </c>
      <c r="U427" s="40"/>
      <c r="V427" s="40"/>
      <c r="W427" s="40"/>
      <c r="X427" s="40"/>
      <c r="Y427" s="40"/>
      <c r="Z427" s="40"/>
      <c r="AA427" s="40"/>
      <c r="AB427" s="40"/>
      <c r="AC427" s="40"/>
      <c r="AD427" s="40"/>
      <c r="AE427" s="40"/>
      <c r="AR427" s="233" t="s">
        <v>182</v>
      </c>
      <c r="AT427" s="233" t="s">
        <v>263</v>
      </c>
      <c r="AU427" s="233" t="s">
        <v>84</v>
      </c>
      <c r="AY427" s="19" t="s">
        <v>142</v>
      </c>
      <c r="BE427" s="234">
        <f>IF(N427="základní",J427,0)</f>
        <v>0</v>
      </c>
      <c r="BF427" s="234">
        <f>IF(N427="snížená",J427,0)</f>
        <v>0</v>
      </c>
      <c r="BG427" s="234">
        <f>IF(N427="zákl. přenesená",J427,0)</f>
        <v>0</v>
      </c>
      <c r="BH427" s="234">
        <f>IF(N427="sníž. přenesená",J427,0)</f>
        <v>0</v>
      </c>
      <c r="BI427" s="234">
        <f>IF(N427="nulová",J427,0)</f>
        <v>0</v>
      </c>
      <c r="BJ427" s="19" t="s">
        <v>82</v>
      </c>
      <c r="BK427" s="234">
        <f>ROUND(I427*H427,2)</f>
        <v>0</v>
      </c>
      <c r="BL427" s="19" t="s">
        <v>149</v>
      </c>
      <c r="BM427" s="233" t="s">
        <v>594</v>
      </c>
    </row>
    <row r="428" s="2" customFormat="1" ht="21.75" customHeight="1">
      <c r="A428" s="40"/>
      <c r="B428" s="41"/>
      <c r="C428" s="282" t="s">
        <v>595</v>
      </c>
      <c r="D428" s="282" t="s">
        <v>263</v>
      </c>
      <c r="E428" s="283" t="s">
        <v>596</v>
      </c>
      <c r="F428" s="284" t="s">
        <v>597</v>
      </c>
      <c r="G428" s="285" t="s">
        <v>598</v>
      </c>
      <c r="H428" s="286">
        <v>3</v>
      </c>
      <c r="I428" s="287"/>
      <c r="J428" s="288">
        <f>ROUND(I428*H428,2)</f>
        <v>0</v>
      </c>
      <c r="K428" s="289"/>
      <c r="L428" s="290"/>
      <c r="M428" s="291" t="s">
        <v>19</v>
      </c>
      <c r="N428" s="292" t="s">
        <v>45</v>
      </c>
      <c r="O428" s="86"/>
      <c r="P428" s="231">
        <f>O428*H428</f>
        <v>0</v>
      </c>
      <c r="Q428" s="231">
        <v>0.00050000000000000001</v>
      </c>
      <c r="R428" s="231">
        <f>Q428*H428</f>
        <v>0.0015</v>
      </c>
      <c r="S428" s="231">
        <v>0</v>
      </c>
      <c r="T428" s="232">
        <f>S428*H428</f>
        <v>0</v>
      </c>
      <c r="U428" s="40"/>
      <c r="V428" s="40"/>
      <c r="W428" s="40"/>
      <c r="X428" s="40"/>
      <c r="Y428" s="40"/>
      <c r="Z428" s="40"/>
      <c r="AA428" s="40"/>
      <c r="AB428" s="40"/>
      <c r="AC428" s="40"/>
      <c r="AD428" s="40"/>
      <c r="AE428" s="40"/>
      <c r="AR428" s="233" t="s">
        <v>182</v>
      </c>
      <c r="AT428" s="233" t="s">
        <v>263</v>
      </c>
      <c r="AU428" s="233" t="s">
        <v>84</v>
      </c>
      <c r="AY428" s="19" t="s">
        <v>142</v>
      </c>
      <c r="BE428" s="234">
        <f>IF(N428="základní",J428,0)</f>
        <v>0</v>
      </c>
      <c r="BF428" s="234">
        <f>IF(N428="snížená",J428,0)</f>
        <v>0</v>
      </c>
      <c r="BG428" s="234">
        <f>IF(N428="zákl. přenesená",J428,0)</f>
        <v>0</v>
      </c>
      <c r="BH428" s="234">
        <f>IF(N428="sníž. přenesená",J428,0)</f>
        <v>0</v>
      </c>
      <c r="BI428" s="234">
        <f>IF(N428="nulová",J428,0)</f>
        <v>0</v>
      </c>
      <c r="BJ428" s="19" t="s">
        <v>82</v>
      </c>
      <c r="BK428" s="234">
        <f>ROUND(I428*H428,2)</f>
        <v>0</v>
      </c>
      <c r="BL428" s="19" t="s">
        <v>149</v>
      </c>
      <c r="BM428" s="233" t="s">
        <v>599</v>
      </c>
    </row>
    <row r="429" s="2" customFormat="1" ht="16.5" customHeight="1">
      <c r="A429" s="40"/>
      <c r="B429" s="41"/>
      <c r="C429" s="221" t="s">
        <v>600</v>
      </c>
      <c r="D429" s="221" t="s">
        <v>145</v>
      </c>
      <c r="E429" s="222" t="s">
        <v>601</v>
      </c>
      <c r="F429" s="223" t="s">
        <v>602</v>
      </c>
      <c r="G429" s="224" t="s">
        <v>155</v>
      </c>
      <c r="H429" s="225">
        <v>3</v>
      </c>
      <c r="I429" s="226"/>
      <c r="J429" s="227">
        <f>ROUND(I429*H429,2)</f>
        <v>0</v>
      </c>
      <c r="K429" s="228"/>
      <c r="L429" s="46"/>
      <c r="M429" s="229" t="s">
        <v>19</v>
      </c>
      <c r="N429" s="230" t="s">
        <v>45</v>
      </c>
      <c r="O429" s="86"/>
      <c r="P429" s="231">
        <f>O429*H429</f>
        <v>0</v>
      </c>
      <c r="Q429" s="231">
        <v>6.0000000000000002E-05</v>
      </c>
      <c r="R429" s="231">
        <f>Q429*H429</f>
        <v>0.00018000000000000001</v>
      </c>
      <c r="S429" s="231">
        <v>0</v>
      </c>
      <c r="T429" s="232">
        <f>S429*H429</f>
        <v>0</v>
      </c>
      <c r="U429" s="40"/>
      <c r="V429" s="40"/>
      <c r="W429" s="40"/>
      <c r="X429" s="40"/>
      <c r="Y429" s="40"/>
      <c r="Z429" s="40"/>
      <c r="AA429" s="40"/>
      <c r="AB429" s="40"/>
      <c r="AC429" s="40"/>
      <c r="AD429" s="40"/>
      <c r="AE429" s="40"/>
      <c r="AR429" s="233" t="s">
        <v>234</v>
      </c>
      <c r="AT429" s="233" t="s">
        <v>145</v>
      </c>
      <c r="AU429" s="233" t="s">
        <v>84</v>
      </c>
      <c r="AY429" s="19" t="s">
        <v>142</v>
      </c>
      <c r="BE429" s="234">
        <f>IF(N429="základní",J429,0)</f>
        <v>0</v>
      </c>
      <c r="BF429" s="234">
        <f>IF(N429="snížená",J429,0)</f>
        <v>0</v>
      </c>
      <c r="BG429" s="234">
        <f>IF(N429="zákl. přenesená",J429,0)</f>
        <v>0</v>
      </c>
      <c r="BH429" s="234">
        <f>IF(N429="sníž. přenesená",J429,0)</f>
        <v>0</v>
      </c>
      <c r="BI429" s="234">
        <f>IF(N429="nulová",J429,0)</f>
        <v>0</v>
      </c>
      <c r="BJ429" s="19" t="s">
        <v>82</v>
      </c>
      <c r="BK429" s="234">
        <f>ROUND(I429*H429,2)</f>
        <v>0</v>
      </c>
      <c r="BL429" s="19" t="s">
        <v>234</v>
      </c>
      <c r="BM429" s="233" t="s">
        <v>603</v>
      </c>
    </row>
    <row r="430" s="2" customFormat="1">
      <c r="A430" s="40"/>
      <c r="B430" s="41"/>
      <c r="C430" s="42"/>
      <c r="D430" s="237" t="s">
        <v>157</v>
      </c>
      <c r="E430" s="42"/>
      <c r="F430" s="247" t="s">
        <v>604</v>
      </c>
      <c r="G430" s="42"/>
      <c r="H430" s="42"/>
      <c r="I430" s="138"/>
      <c r="J430" s="42"/>
      <c r="K430" s="42"/>
      <c r="L430" s="46"/>
      <c r="M430" s="248"/>
      <c r="N430" s="249"/>
      <c r="O430" s="86"/>
      <c r="P430" s="86"/>
      <c r="Q430" s="86"/>
      <c r="R430" s="86"/>
      <c r="S430" s="86"/>
      <c r="T430" s="87"/>
      <c r="U430" s="40"/>
      <c r="V430" s="40"/>
      <c r="W430" s="40"/>
      <c r="X430" s="40"/>
      <c r="Y430" s="40"/>
      <c r="Z430" s="40"/>
      <c r="AA430" s="40"/>
      <c r="AB430" s="40"/>
      <c r="AC430" s="40"/>
      <c r="AD430" s="40"/>
      <c r="AE430" s="40"/>
      <c r="AT430" s="19" t="s">
        <v>157</v>
      </c>
      <c r="AU430" s="19" t="s">
        <v>84</v>
      </c>
    </row>
    <row r="431" s="2" customFormat="1" ht="16.5" customHeight="1">
      <c r="A431" s="40"/>
      <c r="B431" s="41"/>
      <c r="C431" s="221" t="s">
        <v>605</v>
      </c>
      <c r="D431" s="221" t="s">
        <v>145</v>
      </c>
      <c r="E431" s="222" t="s">
        <v>606</v>
      </c>
      <c r="F431" s="223" t="s">
        <v>607</v>
      </c>
      <c r="G431" s="224" t="s">
        <v>608</v>
      </c>
      <c r="H431" s="225">
        <v>150</v>
      </c>
      <c r="I431" s="226"/>
      <c r="J431" s="227">
        <f>ROUND(I431*H431,2)</f>
        <v>0</v>
      </c>
      <c r="K431" s="228"/>
      <c r="L431" s="46"/>
      <c r="M431" s="229" t="s">
        <v>19</v>
      </c>
      <c r="N431" s="230" t="s">
        <v>45</v>
      </c>
      <c r="O431" s="86"/>
      <c r="P431" s="231">
        <f>O431*H431</f>
        <v>0</v>
      </c>
      <c r="Q431" s="231">
        <v>0</v>
      </c>
      <c r="R431" s="231">
        <f>Q431*H431</f>
        <v>0</v>
      </c>
      <c r="S431" s="231">
        <v>0</v>
      </c>
      <c r="T431" s="232">
        <f>S431*H431</f>
        <v>0</v>
      </c>
      <c r="U431" s="40"/>
      <c r="V431" s="40"/>
      <c r="W431" s="40"/>
      <c r="X431" s="40"/>
      <c r="Y431" s="40"/>
      <c r="Z431" s="40"/>
      <c r="AA431" s="40"/>
      <c r="AB431" s="40"/>
      <c r="AC431" s="40"/>
      <c r="AD431" s="40"/>
      <c r="AE431" s="40"/>
      <c r="AR431" s="233" t="s">
        <v>234</v>
      </c>
      <c r="AT431" s="233" t="s">
        <v>145</v>
      </c>
      <c r="AU431" s="233" t="s">
        <v>84</v>
      </c>
      <c r="AY431" s="19" t="s">
        <v>142</v>
      </c>
      <c r="BE431" s="234">
        <f>IF(N431="základní",J431,0)</f>
        <v>0</v>
      </c>
      <c r="BF431" s="234">
        <f>IF(N431="snížená",J431,0)</f>
        <v>0</v>
      </c>
      <c r="BG431" s="234">
        <f>IF(N431="zákl. přenesená",J431,0)</f>
        <v>0</v>
      </c>
      <c r="BH431" s="234">
        <f>IF(N431="sníž. přenesená",J431,0)</f>
        <v>0</v>
      </c>
      <c r="BI431" s="234">
        <f>IF(N431="nulová",J431,0)</f>
        <v>0</v>
      </c>
      <c r="BJ431" s="19" t="s">
        <v>82</v>
      </c>
      <c r="BK431" s="234">
        <f>ROUND(I431*H431,2)</f>
        <v>0</v>
      </c>
      <c r="BL431" s="19" t="s">
        <v>234</v>
      </c>
      <c r="BM431" s="233" t="s">
        <v>609</v>
      </c>
    </row>
    <row r="432" s="2" customFormat="1" ht="16.5" customHeight="1">
      <c r="A432" s="40"/>
      <c r="B432" s="41"/>
      <c r="C432" s="221" t="s">
        <v>610</v>
      </c>
      <c r="D432" s="221" t="s">
        <v>145</v>
      </c>
      <c r="E432" s="222" t="s">
        <v>611</v>
      </c>
      <c r="F432" s="223" t="s">
        <v>612</v>
      </c>
      <c r="G432" s="224" t="s">
        <v>155</v>
      </c>
      <c r="H432" s="225">
        <v>3</v>
      </c>
      <c r="I432" s="226"/>
      <c r="J432" s="227">
        <f>ROUND(I432*H432,2)</f>
        <v>0</v>
      </c>
      <c r="K432" s="228"/>
      <c r="L432" s="46"/>
      <c r="M432" s="229" t="s">
        <v>19</v>
      </c>
      <c r="N432" s="230" t="s">
        <v>45</v>
      </c>
      <c r="O432" s="86"/>
      <c r="P432" s="231">
        <f>O432*H432</f>
        <v>0</v>
      </c>
      <c r="Q432" s="231">
        <v>0</v>
      </c>
      <c r="R432" s="231">
        <f>Q432*H432</f>
        <v>0</v>
      </c>
      <c r="S432" s="231">
        <v>0</v>
      </c>
      <c r="T432" s="232">
        <f>S432*H432</f>
        <v>0</v>
      </c>
      <c r="U432" s="40"/>
      <c r="V432" s="40"/>
      <c r="W432" s="40"/>
      <c r="X432" s="40"/>
      <c r="Y432" s="40"/>
      <c r="Z432" s="40"/>
      <c r="AA432" s="40"/>
      <c r="AB432" s="40"/>
      <c r="AC432" s="40"/>
      <c r="AD432" s="40"/>
      <c r="AE432" s="40"/>
      <c r="AR432" s="233" t="s">
        <v>234</v>
      </c>
      <c r="AT432" s="233" t="s">
        <v>145</v>
      </c>
      <c r="AU432" s="233" t="s">
        <v>84</v>
      </c>
      <c r="AY432" s="19" t="s">
        <v>142</v>
      </c>
      <c r="BE432" s="234">
        <f>IF(N432="základní",J432,0)</f>
        <v>0</v>
      </c>
      <c r="BF432" s="234">
        <f>IF(N432="snížená",J432,0)</f>
        <v>0</v>
      </c>
      <c r="BG432" s="234">
        <f>IF(N432="zákl. přenesená",J432,0)</f>
        <v>0</v>
      </c>
      <c r="BH432" s="234">
        <f>IF(N432="sníž. přenesená",J432,0)</f>
        <v>0</v>
      </c>
      <c r="BI432" s="234">
        <f>IF(N432="nulová",J432,0)</f>
        <v>0</v>
      </c>
      <c r="BJ432" s="19" t="s">
        <v>82</v>
      </c>
      <c r="BK432" s="234">
        <f>ROUND(I432*H432,2)</f>
        <v>0</v>
      </c>
      <c r="BL432" s="19" t="s">
        <v>234</v>
      </c>
      <c r="BM432" s="233" t="s">
        <v>613</v>
      </c>
    </row>
    <row r="433" s="2" customFormat="1" ht="21.75" customHeight="1">
      <c r="A433" s="40"/>
      <c r="B433" s="41"/>
      <c r="C433" s="221" t="s">
        <v>614</v>
      </c>
      <c r="D433" s="221" t="s">
        <v>145</v>
      </c>
      <c r="E433" s="222" t="s">
        <v>615</v>
      </c>
      <c r="F433" s="223" t="s">
        <v>616</v>
      </c>
      <c r="G433" s="224" t="s">
        <v>478</v>
      </c>
      <c r="H433" s="293"/>
      <c r="I433" s="226"/>
      <c r="J433" s="227">
        <f>ROUND(I433*H433,2)</f>
        <v>0</v>
      </c>
      <c r="K433" s="228"/>
      <c r="L433" s="46"/>
      <c r="M433" s="229" t="s">
        <v>19</v>
      </c>
      <c r="N433" s="230" t="s">
        <v>45</v>
      </c>
      <c r="O433" s="86"/>
      <c r="P433" s="231">
        <f>O433*H433</f>
        <v>0</v>
      </c>
      <c r="Q433" s="231">
        <v>0</v>
      </c>
      <c r="R433" s="231">
        <f>Q433*H433</f>
        <v>0</v>
      </c>
      <c r="S433" s="231">
        <v>0</v>
      </c>
      <c r="T433" s="232">
        <f>S433*H433</f>
        <v>0</v>
      </c>
      <c r="U433" s="40"/>
      <c r="V433" s="40"/>
      <c r="W433" s="40"/>
      <c r="X433" s="40"/>
      <c r="Y433" s="40"/>
      <c r="Z433" s="40"/>
      <c r="AA433" s="40"/>
      <c r="AB433" s="40"/>
      <c r="AC433" s="40"/>
      <c r="AD433" s="40"/>
      <c r="AE433" s="40"/>
      <c r="AR433" s="233" t="s">
        <v>234</v>
      </c>
      <c r="AT433" s="233" t="s">
        <v>145</v>
      </c>
      <c r="AU433" s="233" t="s">
        <v>84</v>
      </c>
      <c r="AY433" s="19" t="s">
        <v>142</v>
      </c>
      <c r="BE433" s="234">
        <f>IF(N433="základní",J433,0)</f>
        <v>0</v>
      </c>
      <c r="BF433" s="234">
        <f>IF(N433="snížená",J433,0)</f>
        <v>0</v>
      </c>
      <c r="BG433" s="234">
        <f>IF(N433="zákl. přenesená",J433,0)</f>
        <v>0</v>
      </c>
      <c r="BH433" s="234">
        <f>IF(N433="sníž. přenesená",J433,0)</f>
        <v>0</v>
      </c>
      <c r="BI433" s="234">
        <f>IF(N433="nulová",J433,0)</f>
        <v>0</v>
      </c>
      <c r="BJ433" s="19" t="s">
        <v>82</v>
      </c>
      <c r="BK433" s="234">
        <f>ROUND(I433*H433,2)</f>
        <v>0</v>
      </c>
      <c r="BL433" s="19" t="s">
        <v>234</v>
      </c>
      <c r="BM433" s="233" t="s">
        <v>617</v>
      </c>
    </row>
    <row r="434" s="12" customFormat="1" ht="22.8" customHeight="1">
      <c r="A434" s="12"/>
      <c r="B434" s="205"/>
      <c r="C434" s="206"/>
      <c r="D434" s="207" t="s">
        <v>73</v>
      </c>
      <c r="E434" s="219" t="s">
        <v>618</v>
      </c>
      <c r="F434" s="219" t="s">
        <v>619</v>
      </c>
      <c r="G434" s="206"/>
      <c r="H434" s="206"/>
      <c r="I434" s="209"/>
      <c r="J434" s="220">
        <f>BK434</f>
        <v>0</v>
      </c>
      <c r="K434" s="206"/>
      <c r="L434" s="211"/>
      <c r="M434" s="212"/>
      <c r="N434" s="213"/>
      <c r="O434" s="213"/>
      <c r="P434" s="214">
        <f>SUM(P435:P450)</f>
        <v>0</v>
      </c>
      <c r="Q434" s="213"/>
      <c r="R434" s="214">
        <f>SUM(R435:R450)</f>
        <v>0.4794661999999999</v>
      </c>
      <c r="S434" s="213"/>
      <c r="T434" s="215">
        <f>SUM(T435:T450)</f>
        <v>0</v>
      </c>
      <c r="U434" s="12"/>
      <c r="V434" s="12"/>
      <c r="W434" s="12"/>
      <c r="X434" s="12"/>
      <c r="Y434" s="12"/>
      <c r="Z434" s="12"/>
      <c r="AA434" s="12"/>
      <c r="AB434" s="12"/>
      <c r="AC434" s="12"/>
      <c r="AD434" s="12"/>
      <c r="AE434" s="12"/>
      <c r="AR434" s="216" t="s">
        <v>84</v>
      </c>
      <c r="AT434" s="217" t="s">
        <v>73</v>
      </c>
      <c r="AU434" s="217" t="s">
        <v>82</v>
      </c>
      <c r="AY434" s="216" t="s">
        <v>142</v>
      </c>
      <c r="BK434" s="218">
        <f>SUM(BK435:BK450)</f>
        <v>0</v>
      </c>
    </row>
    <row r="435" s="2" customFormat="1" ht="16.5" customHeight="1">
      <c r="A435" s="40"/>
      <c r="B435" s="41"/>
      <c r="C435" s="221" t="s">
        <v>620</v>
      </c>
      <c r="D435" s="221" t="s">
        <v>145</v>
      </c>
      <c r="E435" s="222" t="s">
        <v>621</v>
      </c>
      <c r="F435" s="223" t="s">
        <v>622</v>
      </c>
      <c r="G435" s="224" t="s">
        <v>174</v>
      </c>
      <c r="H435" s="225">
        <v>5</v>
      </c>
      <c r="I435" s="226"/>
      <c r="J435" s="227">
        <f>ROUND(I435*H435,2)</f>
        <v>0</v>
      </c>
      <c r="K435" s="228"/>
      <c r="L435" s="46"/>
      <c r="M435" s="229" t="s">
        <v>19</v>
      </c>
      <c r="N435" s="230" t="s">
        <v>45</v>
      </c>
      <c r="O435" s="86"/>
      <c r="P435" s="231">
        <f>O435*H435</f>
        <v>0</v>
      </c>
      <c r="Q435" s="231">
        <v>2.0000000000000002E-05</v>
      </c>
      <c r="R435" s="231">
        <f>Q435*H435</f>
        <v>0.00010000000000000001</v>
      </c>
      <c r="S435" s="231">
        <v>0</v>
      </c>
      <c r="T435" s="232">
        <f>S435*H435</f>
        <v>0</v>
      </c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R435" s="233" t="s">
        <v>234</v>
      </c>
      <c r="AT435" s="233" t="s">
        <v>145</v>
      </c>
      <c r="AU435" s="233" t="s">
        <v>84</v>
      </c>
      <c r="AY435" s="19" t="s">
        <v>142</v>
      </c>
      <c r="BE435" s="234">
        <f>IF(N435="základní",J435,0)</f>
        <v>0</v>
      </c>
      <c r="BF435" s="234">
        <f>IF(N435="snížená",J435,0)</f>
        <v>0</v>
      </c>
      <c r="BG435" s="234">
        <f>IF(N435="zákl. přenesená",J435,0)</f>
        <v>0</v>
      </c>
      <c r="BH435" s="234">
        <f>IF(N435="sníž. přenesená",J435,0)</f>
        <v>0</v>
      </c>
      <c r="BI435" s="234">
        <f>IF(N435="nulová",J435,0)</f>
        <v>0</v>
      </c>
      <c r="BJ435" s="19" t="s">
        <v>82</v>
      </c>
      <c r="BK435" s="234">
        <f>ROUND(I435*H435,2)</f>
        <v>0</v>
      </c>
      <c r="BL435" s="19" t="s">
        <v>234</v>
      </c>
      <c r="BM435" s="233" t="s">
        <v>623</v>
      </c>
    </row>
    <row r="436" s="2" customFormat="1" ht="16.5" customHeight="1">
      <c r="A436" s="40"/>
      <c r="B436" s="41"/>
      <c r="C436" s="221" t="s">
        <v>624</v>
      </c>
      <c r="D436" s="221" t="s">
        <v>145</v>
      </c>
      <c r="E436" s="222" t="s">
        <v>625</v>
      </c>
      <c r="F436" s="223" t="s">
        <v>626</v>
      </c>
      <c r="G436" s="224" t="s">
        <v>174</v>
      </c>
      <c r="H436" s="225">
        <v>5</v>
      </c>
      <c r="I436" s="226"/>
      <c r="J436" s="227">
        <f>ROUND(I436*H436,2)</f>
        <v>0</v>
      </c>
      <c r="K436" s="228"/>
      <c r="L436" s="46"/>
      <c r="M436" s="229" t="s">
        <v>19</v>
      </c>
      <c r="N436" s="230" t="s">
        <v>45</v>
      </c>
      <c r="O436" s="86"/>
      <c r="P436" s="231">
        <f>O436*H436</f>
        <v>0</v>
      </c>
      <c r="Q436" s="231">
        <v>0.00013999999999999999</v>
      </c>
      <c r="R436" s="231">
        <f>Q436*H436</f>
        <v>0.00069999999999999988</v>
      </c>
      <c r="S436" s="231">
        <v>0</v>
      </c>
      <c r="T436" s="232">
        <f>S436*H436</f>
        <v>0</v>
      </c>
      <c r="U436" s="40"/>
      <c r="V436" s="40"/>
      <c r="W436" s="40"/>
      <c r="X436" s="40"/>
      <c r="Y436" s="40"/>
      <c r="Z436" s="40"/>
      <c r="AA436" s="40"/>
      <c r="AB436" s="40"/>
      <c r="AC436" s="40"/>
      <c r="AD436" s="40"/>
      <c r="AE436" s="40"/>
      <c r="AR436" s="233" t="s">
        <v>234</v>
      </c>
      <c r="AT436" s="233" t="s">
        <v>145</v>
      </c>
      <c r="AU436" s="233" t="s">
        <v>84</v>
      </c>
      <c r="AY436" s="19" t="s">
        <v>142</v>
      </c>
      <c r="BE436" s="234">
        <f>IF(N436="základní",J436,0)</f>
        <v>0</v>
      </c>
      <c r="BF436" s="234">
        <f>IF(N436="snížená",J436,0)</f>
        <v>0</v>
      </c>
      <c r="BG436" s="234">
        <f>IF(N436="zákl. přenesená",J436,0)</f>
        <v>0</v>
      </c>
      <c r="BH436" s="234">
        <f>IF(N436="sníž. přenesená",J436,0)</f>
        <v>0</v>
      </c>
      <c r="BI436" s="234">
        <f>IF(N436="nulová",J436,0)</f>
        <v>0</v>
      </c>
      <c r="BJ436" s="19" t="s">
        <v>82</v>
      </c>
      <c r="BK436" s="234">
        <f>ROUND(I436*H436,2)</f>
        <v>0</v>
      </c>
      <c r="BL436" s="19" t="s">
        <v>234</v>
      </c>
      <c r="BM436" s="233" t="s">
        <v>627</v>
      </c>
    </row>
    <row r="437" s="2" customFormat="1" ht="16.5" customHeight="1">
      <c r="A437" s="40"/>
      <c r="B437" s="41"/>
      <c r="C437" s="221" t="s">
        <v>628</v>
      </c>
      <c r="D437" s="221" t="s">
        <v>145</v>
      </c>
      <c r="E437" s="222" t="s">
        <v>629</v>
      </c>
      <c r="F437" s="223" t="s">
        <v>630</v>
      </c>
      <c r="G437" s="224" t="s">
        <v>174</v>
      </c>
      <c r="H437" s="225">
        <v>5</v>
      </c>
      <c r="I437" s="226"/>
      <c r="J437" s="227">
        <f>ROUND(I437*H437,2)</f>
        <v>0</v>
      </c>
      <c r="K437" s="228"/>
      <c r="L437" s="46"/>
      <c r="M437" s="229" t="s">
        <v>19</v>
      </c>
      <c r="N437" s="230" t="s">
        <v>45</v>
      </c>
      <c r="O437" s="86"/>
      <c r="P437" s="231">
        <f>O437*H437</f>
        <v>0</v>
      </c>
      <c r="Q437" s="231">
        <v>0.00012</v>
      </c>
      <c r="R437" s="231">
        <f>Q437*H437</f>
        <v>0.00060000000000000006</v>
      </c>
      <c r="S437" s="231">
        <v>0</v>
      </c>
      <c r="T437" s="232">
        <f>S437*H437</f>
        <v>0</v>
      </c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R437" s="233" t="s">
        <v>234</v>
      </c>
      <c r="AT437" s="233" t="s">
        <v>145</v>
      </c>
      <c r="AU437" s="233" t="s">
        <v>84</v>
      </c>
      <c r="AY437" s="19" t="s">
        <v>142</v>
      </c>
      <c r="BE437" s="234">
        <f>IF(N437="základní",J437,0)</f>
        <v>0</v>
      </c>
      <c r="BF437" s="234">
        <f>IF(N437="snížená",J437,0)</f>
        <v>0</v>
      </c>
      <c r="BG437" s="234">
        <f>IF(N437="zákl. přenesená",J437,0)</f>
        <v>0</v>
      </c>
      <c r="BH437" s="234">
        <f>IF(N437="sníž. přenesená",J437,0)</f>
        <v>0</v>
      </c>
      <c r="BI437" s="234">
        <f>IF(N437="nulová",J437,0)</f>
        <v>0</v>
      </c>
      <c r="BJ437" s="19" t="s">
        <v>82</v>
      </c>
      <c r="BK437" s="234">
        <f>ROUND(I437*H437,2)</f>
        <v>0</v>
      </c>
      <c r="BL437" s="19" t="s">
        <v>234</v>
      </c>
      <c r="BM437" s="233" t="s">
        <v>631</v>
      </c>
    </row>
    <row r="438" s="2" customFormat="1" ht="16.5" customHeight="1">
      <c r="A438" s="40"/>
      <c r="B438" s="41"/>
      <c r="C438" s="221" t="s">
        <v>632</v>
      </c>
      <c r="D438" s="221" t="s">
        <v>145</v>
      </c>
      <c r="E438" s="222" t="s">
        <v>633</v>
      </c>
      <c r="F438" s="223" t="s">
        <v>634</v>
      </c>
      <c r="G438" s="224" t="s">
        <v>174</v>
      </c>
      <c r="H438" s="225">
        <v>5</v>
      </c>
      <c r="I438" s="226"/>
      <c r="J438" s="227">
        <f>ROUND(I438*H438,2)</f>
        <v>0</v>
      </c>
      <c r="K438" s="228"/>
      <c r="L438" s="46"/>
      <c r="M438" s="229" t="s">
        <v>19</v>
      </c>
      <c r="N438" s="230" t="s">
        <v>45</v>
      </c>
      <c r="O438" s="86"/>
      <c r="P438" s="231">
        <f>O438*H438</f>
        <v>0</v>
      </c>
      <c r="Q438" s="231">
        <v>0.00012</v>
      </c>
      <c r="R438" s="231">
        <f>Q438*H438</f>
        <v>0.00060000000000000006</v>
      </c>
      <c r="S438" s="231">
        <v>0</v>
      </c>
      <c r="T438" s="232">
        <f>S438*H438</f>
        <v>0</v>
      </c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R438" s="233" t="s">
        <v>234</v>
      </c>
      <c r="AT438" s="233" t="s">
        <v>145</v>
      </c>
      <c r="AU438" s="233" t="s">
        <v>84</v>
      </c>
      <c r="AY438" s="19" t="s">
        <v>142</v>
      </c>
      <c r="BE438" s="234">
        <f>IF(N438="základní",J438,0)</f>
        <v>0</v>
      </c>
      <c r="BF438" s="234">
        <f>IF(N438="snížená",J438,0)</f>
        <v>0</v>
      </c>
      <c r="BG438" s="234">
        <f>IF(N438="zákl. přenesená",J438,0)</f>
        <v>0</v>
      </c>
      <c r="BH438" s="234">
        <f>IF(N438="sníž. přenesená",J438,0)</f>
        <v>0</v>
      </c>
      <c r="BI438" s="234">
        <f>IF(N438="nulová",J438,0)</f>
        <v>0</v>
      </c>
      <c r="BJ438" s="19" t="s">
        <v>82</v>
      </c>
      <c r="BK438" s="234">
        <f>ROUND(I438*H438,2)</f>
        <v>0</v>
      </c>
      <c r="BL438" s="19" t="s">
        <v>234</v>
      </c>
      <c r="BM438" s="233" t="s">
        <v>635</v>
      </c>
    </row>
    <row r="439" s="2" customFormat="1" ht="21.75" customHeight="1">
      <c r="A439" s="40"/>
      <c r="B439" s="41"/>
      <c r="C439" s="221" t="s">
        <v>636</v>
      </c>
      <c r="D439" s="221" t="s">
        <v>145</v>
      </c>
      <c r="E439" s="222" t="s">
        <v>637</v>
      </c>
      <c r="F439" s="223" t="s">
        <v>638</v>
      </c>
      <c r="G439" s="224" t="s">
        <v>174</v>
      </c>
      <c r="H439" s="225">
        <v>438.39999999999998</v>
      </c>
      <c r="I439" s="226"/>
      <c r="J439" s="227">
        <f>ROUND(I439*H439,2)</f>
        <v>0</v>
      </c>
      <c r="K439" s="228"/>
      <c r="L439" s="46"/>
      <c r="M439" s="229" t="s">
        <v>19</v>
      </c>
      <c r="N439" s="230" t="s">
        <v>45</v>
      </c>
      <c r="O439" s="86"/>
      <c r="P439" s="231">
        <f>O439*H439</f>
        <v>0</v>
      </c>
      <c r="Q439" s="231">
        <v>0.00011</v>
      </c>
      <c r="R439" s="231">
        <f>Q439*H439</f>
        <v>0.048223999999999996</v>
      </c>
      <c r="S439" s="231">
        <v>0</v>
      </c>
      <c r="T439" s="232">
        <f>S439*H439</f>
        <v>0</v>
      </c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  <c r="AR439" s="233" t="s">
        <v>234</v>
      </c>
      <c r="AT439" s="233" t="s">
        <v>145</v>
      </c>
      <c r="AU439" s="233" t="s">
        <v>84</v>
      </c>
      <c r="AY439" s="19" t="s">
        <v>142</v>
      </c>
      <c r="BE439" s="234">
        <f>IF(N439="základní",J439,0)</f>
        <v>0</v>
      </c>
      <c r="BF439" s="234">
        <f>IF(N439="snížená",J439,0)</f>
        <v>0</v>
      </c>
      <c r="BG439" s="234">
        <f>IF(N439="zákl. přenesená",J439,0)</f>
        <v>0</v>
      </c>
      <c r="BH439" s="234">
        <f>IF(N439="sníž. přenesená",J439,0)</f>
        <v>0</v>
      </c>
      <c r="BI439" s="234">
        <f>IF(N439="nulová",J439,0)</f>
        <v>0</v>
      </c>
      <c r="BJ439" s="19" t="s">
        <v>82</v>
      </c>
      <c r="BK439" s="234">
        <f>ROUND(I439*H439,2)</f>
        <v>0</v>
      </c>
      <c r="BL439" s="19" t="s">
        <v>234</v>
      </c>
      <c r="BM439" s="233" t="s">
        <v>639</v>
      </c>
    </row>
    <row r="440" s="2" customFormat="1" ht="21.75" customHeight="1">
      <c r="A440" s="40"/>
      <c r="B440" s="41"/>
      <c r="C440" s="221" t="s">
        <v>640</v>
      </c>
      <c r="D440" s="221" t="s">
        <v>145</v>
      </c>
      <c r="E440" s="222" t="s">
        <v>641</v>
      </c>
      <c r="F440" s="223" t="s">
        <v>642</v>
      </c>
      <c r="G440" s="224" t="s">
        <v>174</v>
      </c>
      <c r="H440" s="225">
        <v>19.280000000000001</v>
      </c>
      <c r="I440" s="226"/>
      <c r="J440" s="227">
        <f>ROUND(I440*H440,2)</f>
        <v>0</v>
      </c>
      <c r="K440" s="228"/>
      <c r="L440" s="46"/>
      <c r="M440" s="229" t="s">
        <v>19</v>
      </c>
      <c r="N440" s="230" t="s">
        <v>45</v>
      </c>
      <c r="O440" s="86"/>
      <c r="P440" s="231">
        <f>O440*H440</f>
        <v>0</v>
      </c>
      <c r="Q440" s="231">
        <v>0.00014999999999999999</v>
      </c>
      <c r="R440" s="231">
        <f>Q440*H440</f>
        <v>0.002892</v>
      </c>
      <c r="S440" s="231">
        <v>0</v>
      </c>
      <c r="T440" s="232">
        <f>S440*H440</f>
        <v>0</v>
      </c>
      <c r="U440" s="40"/>
      <c r="V440" s="40"/>
      <c r="W440" s="40"/>
      <c r="X440" s="40"/>
      <c r="Y440" s="40"/>
      <c r="Z440" s="40"/>
      <c r="AA440" s="40"/>
      <c r="AB440" s="40"/>
      <c r="AC440" s="40"/>
      <c r="AD440" s="40"/>
      <c r="AE440" s="40"/>
      <c r="AR440" s="233" t="s">
        <v>234</v>
      </c>
      <c r="AT440" s="233" t="s">
        <v>145</v>
      </c>
      <c r="AU440" s="233" t="s">
        <v>84</v>
      </c>
      <c r="AY440" s="19" t="s">
        <v>142</v>
      </c>
      <c r="BE440" s="234">
        <f>IF(N440="základní",J440,0)</f>
        <v>0</v>
      </c>
      <c r="BF440" s="234">
        <f>IF(N440="snížená",J440,0)</f>
        <v>0</v>
      </c>
      <c r="BG440" s="234">
        <f>IF(N440="zákl. přenesená",J440,0)</f>
        <v>0</v>
      </c>
      <c r="BH440" s="234">
        <f>IF(N440="sníž. přenesená",J440,0)</f>
        <v>0</v>
      </c>
      <c r="BI440" s="234">
        <f>IF(N440="nulová",J440,0)</f>
        <v>0</v>
      </c>
      <c r="BJ440" s="19" t="s">
        <v>82</v>
      </c>
      <c r="BK440" s="234">
        <f>ROUND(I440*H440,2)</f>
        <v>0</v>
      </c>
      <c r="BL440" s="19" t="s">
        <v>234</v>
      </c>
      <c r="BM440" s="233" t="s">
        <v>643</v>
      </c>
    </row>
    <row r="441" s="2" customFormat="1" ht="21.75" customHeight="1">
      <c r="A441" s="40"/>
      <c r="B441" s="41"/>
      <c r="C441" s="221" t="s">
        <v>644</v>
      </c>
      <c r="D441" s="221" t="s">
        <v>145</v>
      </c>
      <c r="E441" s="222" t="s">
        <v>645</v>
      </c>
      <c r="F441" s="223" t="s">
        <v>646</v>
      </c>
      <c r="G441" s="224" t="s">
        <v>174</v>
      </c>
      <c r="H441" s="225">
        <v>438.39999999999998</v>
      </c>
      <c r="I441" s="226"/>
      <c r="J441" s="227">
        <f>ROUND(I441*H441,2)</f>
        <v>0</v>
      </c>
      <c r="K441" s="228"/>
      <c r="L441" s="46"/>
      <c r="M441" s="229" t="s">
        <v>19</v>
      </c>
      <c r="N441" s="230" t="s">
        <v>45</v>
      </c>
      <c r="O441" s="86"/>
      <c r="P441" s="231">
        <f>O441*H441</f>
        <v>0</v>
      </c>
      <c r="Q441" s="231">
        <v>0.00072000000000000005</v>
      </c>
      <c r="R441" s="231">
        <f>Q441*H441</f>
        <v>0.31564799999999998</v>
      </c>
      <c r="S441" s="231">
        <v>0</v>
      </c>
      <c r="T441" s="232">
        <f>S441*H441</f>
        <v>0</v>
      </c>
      <c r="U441" s="40"/>
      <c r="V441" s="40"/>
      <c r="W441" s="40"/>
      <c r="X441" s="40"/>
      <c r="Y441" s="40"/>
      <c r="Z441" s="40"/>
      <c r="AA441" s="40"/>
      <c r="AB441" s="40"/>
      <c r="AC441" s="40"/>
      <c r="AD441" s="40"/>
      <c r="AE441" s="40"/>
      <c r="AR441" s="233" t="s">
        <v>234</v>
      </c>
      <c r="AT441" s="233" t="s">
        <v>145</v>
      </c>
      <c r="AU441" s="233" t="s">
        <v>84</v>
      </c>
      <c r="AY441" s="19" t="s">
        <v>142</v>
      </c>
      <c r="BE441" s="234">
        <f>IF(N441="základní",J441,0)</f>
        <v>0</v>
      </c>
      <c r="BF441" s="234">
        <f>IF(N441="snížená",J441,0)</f>
        <v>0</v>
      </c>
      <c r="BG441" s="234">
        <f>IF(N441="zákl. přenesená",J441,0)</f>
        <v>0</v>
      </c>
      <c r="BH441" s="234">
        <f>IF(N441="sníž. přenesená",J441,0)</f>
        <v>0</v>
      </c>
      <c r="BI441" s="234">
        <f>IF(N441="nulová",J441,0)</f>
        <v>0</v>
      </c>
      <c r="BJ441" s="19" t="s">
        <v>82</v>
      </c>
      <c r="BK441" s="234">
        <f>ROUND(I441*H441,2)</f>
        <v>0</v>
      </c>
      <c r="BL441" s="19" t="s">
        <v>234</v>
      </c>
      <c r="BM441" s="233" t="s">
        <v>647</v>
      </c>
    </row>
    <row r="442" s="13" customFormat="1">
      <c r="A442" s="13"/>
      <c r="B442" s="235"/>
      <c r="C442" s="236"/>
      <c r="D442" s="237" t="s">
        <v>151</v>
      </c>
      <c r="E442" s="238" t="s">
        <v>19</v>
      </c>
      <c r="F442" s="239" t="s">
        <v>194</v>
      </c>
      <c r="G442" s="236"/>
      <c r="H442" s="240">
        <v>457.68000000000001</v>
      </c>
      <c r="I442" s="241"/>
      <c r="J442" s="236"/>
      <c r="K442" s="236"/>
      <c r="L442" s="242"/>
      <c r="M442" s="243"/>
      <c r="N442" s="244"/>
      <c r="O442" s="244"/>
      <c r="P442" s="244"/>
      <c r="Q442" s="244"/>
      <c r="R442" s="244"/>
      <c r="S442" s="244"/>
      <c r="T442" s="245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6" t="s">
        <v>151</v>
      </c>
      <c r="AU442" s="246" t="s">
        <v>84</v>
      </c>
      <c r="AV442" s="13" t="s">
        <v>84</v>
      </c>
      <c r="AW442" s="13" t="s">
        <v>35</v>
      </c>
      <c r="AX442" s="13" t="s">
        <v>74</v>
      </c>
      <c r="AY442" s="246" t="s">
        <v>142</v>
      </c>
    </row>
    <row r="443" s="13" customFormat="1">
      <c r="A443" s="13"/>
      <c r="B443" s="235"/>
      <c r="C443" s="236"/>
      <c r="D443" s="237" t="s">
        <v>151</v>
      </c>
      <c r="E443" s="238" t="s">
        <v>19</v>
      </c>
      <c r="F443" s="239" t="s">
        <v>195</v>
      </c>
      <c r="G443" s="236"/>
      <c r="H443" s="240">
        <v>-19.280000000000001</v>
      </c>
      <c r="I443" s="241"/>
      <c r="J443" s="236"/>
      <c r="K443" s="236"/>
      <c r="L443" s="242"/>
      <c r="M443" s="243"/>
      <c r="N443" s="244"/>
      <c r="O443" s="244"/>
      <c r="P443" s="244"/>
      <c r="Q443" s="244"/>
      <c r="R443" s="244"/>
      <c r="S443" s="244"/>
      <c r="T443" s="245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6" t="s">
        <v>151</v>
      </c>
      <c r="AU443" s="246" t="s">
        <v>84</v>
      </c>
      <c r="AV443" s="13" t="s">
        <v>84</v>
      </c>
      <c r="AW443" s="13" t="s">
        <v>35</v>
      </c>
      <c r="AX443" s="13" t="s">
        <v>74</v>
      </c>
      <c r="AY443" s="246" t="s">
        <v>142</v>
      </c>
    </row>
    <row r="444" s="14" customFormat="1">
      <c r="A444" s="14"/>
      <c r="B444" s="250"/>
      <c r="C444" s="251"/>
      <c r="D444" s="237" t="s">
        <v>151</v>
      </c>
      <c r="E444" s="252" t="s">
        <v>19</v>
      </c>
      <c r="F444" s="253" t="s">
        <v>196</v>
      </c>
      <c r="G444" s="251"/>
      <c r="H444" s="254">
        <v>438.39999999999998</v>
      </c>
      <c r="I444" s="255"/>
      <c r="J444" s="251"/>
      <c r="K444" s="251"/>
      <c r="L444" s="256"/>
      <c r="M444" s="257"/>
      <c r="N444" s="258"/>
      <c r="O444" s="258"/>
      <c r="P444" s="258"/>
      <c r="Q444" s="258"/>
      <c r="R444" s="258"/>
      <c r="S444" s="258"/>
      <c r="T444" s="259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60" t="s">
        <v>151</v>
      </c>
      <c r="AU444" s="260" t="s">
        <v>84</v>
      </c>
      <c r="AV444" s="14" t="s">
        <v>149</v>
      </c>
      <c r="AW444" s="14" t="s">
        <v>35</v>
      </c>
      <c r="AX444" s="14" t="s">
        <v>82</v>
      </c>
      <c r="AY444" s="260" t="s">
        <v>142</v>
      </c>
    </row>
    <row r="445" s="2" customFormat="1" ht="21.75" customHeight="1">
      <c r="A445" s="40"/>
      <c r="B445" s="41"/>
      <c r="C445" s="221" t="s">
        <v>648</v>
      </c>
      <c r="D445" s="221" t="s">
        <v>145</v>
      </c>
      <c r="E445" s="222" t="s">
        <v>649</v>
      </c>
      <c r="F445" s="223" t="s">
        <v>650</v>
      </c>
      <c r="G445" s="224" t="s">
        <v>174</v>
      </c>
      <c r="H445" s="225">
        <v>438.39999999999998</v>
      </c>
      <c r="I445" s="226"/>
      <c r="J445" s="227">
        <f>ROUND(I445*H445,2)</f>
        <v>0</v>
      </c>
      <c r="K445" s="228"/>
      <c r="L445" s="46"/>
      <c r="M445" s="229" t="s">
        <v>19</v>
      </c>
      <c r="N445" s="230" t="s">
        <v>45</v>
      </c>
      <c r="O445" s="86"/>
      <c r="P445" s="231">
        <f>O445*H445</f>
        <v>0</v>
      </c>
      <c r="Q445" s="231">
        <v>4.0000000000000003E-05</v>
      </c>
      <c r="R445" s="231">
        <f>Q445*H445</f>
        <v>0.017536</v>
      </c>
      <c r="S445" s="231">
        <v>0</v>
      </c>
      <c r="T445" s="232">
        <f>S445*H445</f>
        <v>0</v>
      </c>
      <c r="U445" s="40"/>
      <c r="V445" s="40"/>
      <c r="W445" s="40"/>
      <c r="X445" s="40"/>
      <c r="Y445" s="40"/>
      <c r="Z445" s="40"/>
      <c r="AA445" s="40"/>
      <c r="AB445" s="40"/>
      <c r="AC445" s="40"/>
      <c r="AD445" s="40"/>
      <c r="AE445" s="40"/>
      <c r="AR445" s="233" t="s">
        <v>234</v>
      </c>
      <c r="AT445" s="233" t="s">
        <v>145</v>
      </c>
      <c r="AU445" s="233" t="s">
        <v>84</v>
      </c>
      <c r="AY445" s="19" t="s">
        <v>142</v>
      </c>
      <c r="BE445" s="234">
        <f>IF(N445="základní",J445,0)</f>
        <v>0</v>
      </c>
      <c r="BF445" s="234">
        <f>IF(N445="snížená",J445,0)</f>
        <v>0</v>
      </c>
      <c r="BG445" s="234">
        <f>IF(N445="zákl. přenesená",J445,0)</f>
        <v>0</v>
      </c>
      <c r="BH445" s="234">
        <f>IF(N445="sníž. přenesená",J445,0)</f>
        <v>0</v>
      </c>
      <c r="BI445" s="234">
        <f>IF(N445="nulová",J445,0)</f>
        <v>0</v>
      </c>
      <c r="BJ445" s="19" t="s">
        <v>82</v>
      </c>
      <c r="BK445" s="234">
        <f>ROUND(I445*H445,2)</f>
        <v>0</v>
      </c>
      <c r="BL445" s="19" t="s">
        <v>234</v>
      </c>
      <c r="BM445" s="233" t="s">
        <v>651</v>
      </c>
    </row>
    <row r="446" s="2" customFormat="1" ht="21.75" customHeight="1">
      <c r="A446" s="40"/>
      <c r="B446" s="41"/>
      <c r="C446" s="221" t="s">
        <v>652</v>
      </c>
      <c r="D446" s="221" t="s">
        <v>145</v>
      </c>
      <c r="E446" s="222" t="s">
        <v>653</v>
      </c>
      <c r="F446" s="223" t="s">
        <v>654</v>
      </c>
      <c r="G446" s="224" t="s">
        <v>174</v>
      </c>
      <c r="H446" s="225">
        <v>226.53999999999999</v>
      </c>
      <c r="I446" s="226"/>
      <c r="J446" s="227">
        <f>ROUND(I446*H446,2)</f>
        <v>0</v>
      </c>
      <c r="K446" s="228"/>
      <c r="L446" s="46"/>
      <c r="M446" s="229" t="s">
        <v>19</v>
      </c>
      <c r="N446" s="230" t="s">
        <v>45</v>
      </c>
      <c r="O446" s="86"/>
      <c r="P446" s="231">
        <f>O446*H446</f>
        <v>0</v>
      </c>
      <c r="Q446" s="231">
        <v>0.00033</v>
      </c>
      <c r="R446" s="231">
        <f>Q446*H446</f>
        <v>0.074758199999999997</v>
      </c>
      <c r="S446" s="231">
        <v>0</v>
      </c>
      <c r="T446" s="232">
        <f>S446*H446</f>
        <v>0</v>
      </c>
      <c r="U446" s="40"/>
      <c r="V446" s="40"/>
      <c r="W446" s="40"/>
      <c r="X446" s="40"/>
      <c r="Y446" s="40"/>
      <c r="Z446" s="40"/>
      <c r="AA446" s="40"/>
      <c r="AB446" s="40"/>
      <c r="AC446" s="40"/>
      <c r="AD446" s="40"/>
      <c r="AE446" s="40"/>
      <c r="AR446" s="233" t="s">
        <v>234</v>
      </c>
      <c r="AT446" s="233" t="s">
        <v>145</v>
      </c>
      <c r="AU446" s="233" t="s">
        <v>84</v>
      </c>
      <c r="AY446" s="19" t="s">
        <v>142</v>
      </c>
      <c r="BE446" s="234">
        <f>IF(N446="základní",J446,0)</f>
        <v>0</v>
      </c>
      <c r="BF446" s="234">
        <f>IF(N446="snížená",J446,0)</f>
        <v>0</v>
      </c>
      <c r="BG446" s="234">
        <f>IF(N446="zákl. přenesená",J446,0)</f>
        <v>0</v>
      </c>
      <c r="BH446" s="234">
        <f>IF(N446="sníž. přenesená",J446,0)</f>
        <v>0</v>
      </c>
      <c r="BI446" s="234">
        <f>IF(N446="nulová",J446,0)</f>
        <v>0</v>
      </c>
      <c r="BJ446" s="19" t="s">
        <v>82</v>
      </c>
      <c r="BK446" s="234">
        <f>ROUND(I446*H446,2)</f>
        <v>0</v>
      </c>
      <c r="BL446" s="19" t="s">
        <v>234</v>
      </c>
      <c r="BM446" s="233" t="s">
        <v>655</v>
      </c>
    </row>
    <row r="447" s="13" customFormat="1">
      <c r="A447" s="13"/>
      <c r="B447" s="235"/>
      <c r="C447" s="236"/>
      <c r="D447" s="237" t="s">
        <v>151</v>
      </c>
      <c r="E447" s="238" t="s">
        <v>19</v>
      </c>
      <c r="F447" s="239" t="s">
        <v>656</v>
      </c>
      <c r="G447" s="236"/>
      <c r="H447" s="240">
        <v>226.53999999999999</v>
      </c>
      <c r="I447" s="241"/>
      <c r="J447" s="236"/>
      <c r="K447" s="236"/>
      <c r="L447" s="242"/>
      <c r="M447" s="243"/>
      <c r="N447" s="244"/>
      <c r="O447" s="244"/>
      <c r="P447" s="244"/>
      <c r="Q447" s="244"/>
      <c r="R447" s="244"/>
      <c r="S447" s="244"/>
      <c r="T447" s="245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6" t="s">
        <v>151</v>
      </c>
      <c r="AU447" s="246" t="s">
        <v>84</v>
      </c>
      <c r="AV447" s="13" t="s">
        <v>84</v>
      </c>
      <c r="AW447" s="13" t="s">
        <v>35</v>
      </c>
      <c r="AX447" s="13" t="s">
        <v>82</v>
      </c>
      <c r="AY447" s="246" t="s">
        <v>142</v>
      </c>
    </row>
    <row r="448" s="2" customFormat="1" ht="21.75" customHeight="1">
      <c r="A448" s="40"/>
      <c r="B448" s="41"/>
      <c r="C448" s="221" t="s">
        <v>657</v>
      </c>
      <c r="D448" s="221" t="s">
        <v>145</v>
      </c>
      <c r="E448" s="222" t="s">
        <v>658</v>
      </c>
      <c r="F448" s="223" t="s">
        <v>659</v>
      </c>
      <c r="G448" s="224" t="s">
        <v>174</v>
      </c>
      <c r="H448" s="225">
        <v>19.280000000000001</v>
      </c>
      <c r="I448" s="226"/>
      <c r="J448" s="227">
        <f>ROUND(I448*H448,2)</f>
        <v>0</v>
      </c>
      <c r="K448" s="228"/>
      <c r="L448" s="46"/>
      <c r="M448" s="229" t="s">
        <v>19</v>
      </c>
      <c r="N448" s="230" t="s">
        <v>45</v>
      </c>
      <c r="O448" s="86"/>
      <c r="P448" s="231">
        <f>O448*H448</f>
        <v>0</v>
      </c>
      <c r="Q448" s="231">
        <v>0.00050000000000000001</v>
      </c>
      <c r="R448" s="231">
        <f>Q448*H448</f>
        <v>0.009640000000000001</v>
      </c>
      <c r="S448" s="231">
        <v>0</v>
      </c>
      <c r="T448" s="232">
        <f>S448*H448</f>
        <v>0</v>
      </c>
      <c r="U448" s="40"/>
      <c r="V448" s="40"/>
      <c r="W448" s="40"/>
      <c r="X448" s="40"/>
      <c r="Y448" s="40"/>
      <c r="Z448" s="40"/>
      <c r="AA448" s="40"/>
      <c r="AB448" s="40"/>
      <c r="AC448" s="40"/>
      <c r="AD448" s="40"/>
      <c r="AE448" s="40"/>
      <c r="AR448" s="233" t="s">
        <v>234</v>
      </c>
      <c r="AT448" s="233" t="s">
        <v>145</v>
      </c>
      <c r="AU448" s="233" t="s">
        <v>84</v>
      </c>
      <c r="AY448" s="19" t="s">
        <v>142</v>
      </c>
      <c r="BE448" s="234">
        <f>IF(N448="základní",J448,0)</f>
        <v>0</v>
      </c>
      <c r="BF448" s="234">
        <f>IF(N448="snížená",J448,0)</f>
        <v>0</v>
      </c>
      <c r="BG448" s="234">
        <f>IF(N448="zákl. přenesená",J448,0)</f>
        <v>0</v>
      </c>
      <c r="BH448" s="234">
        <f>IF(N448="sníž. přenesená",J448,0)</f>
        <v>0</v>
      </c>
      <c r="BI448" s="234">
        <f>IF(N448="nulová",J448,0)</f>
        <v>0</v>
      </c>
      <c r="BJ448" s="19" t="s">
        <v>82</v>
      </c>
      <c r="BK448" s="234">
        <f>ROUND(I448*H448,2)</f>
        <v>0</v>
      </c>
      <c r="BL448" s="19" t="s">
        <v>234</v>
      </c>
      <c r="BM448" s="233" t="s">
        <v>660</v>
      </c>
    </row>
    <row r="449" s="2" customFormat="1" ht="21.75" customHeight="1">
      <c r="A449" s="40"/>
      <c r="B449" s="41"/>
      <c r="C449" s="221" t="s">
        <v>661</v>
      </c>
      <c r="D449" s="221" t="s">
        <v>145</v>
      </c>
      <c r="E449" s="222" t="s">
        <v>662</v>
      </c>
      <c r="F449" s="223" t="s">
        <v>663</v>
      </c>
      <c r="G449" s="224" t="s">
        <v>174</v>
      </c>
      <c r="H449" s="225">
        <v>438.39999999999998</v>
      </c>
      <c r="I449" s="226"/>
      <c r="J449" s="227">
        <f>ROUND(I449*H449,2)</f>
        <v>0</v>
      </c>
      <c r="K449" s="228"/>
      <c r="L449" s="46"/>
      <c r="M449" s="229" t="s">
        <v>19</v>
      </c>
      <c r="N449" s="230" t="s">
        <v>45</v>
      </c>
      <c r="O449" s="86"/>
      <c r="P449" s="231">
        <f>O449*H449</f>
        <v>0</v>
      </c>
      <c r="Q449" s="231">
        <v>0</v>
      </c>
      <c r="R449" s="231">
        <f>Q449*H449</f>
        <v>0</v>
      </c>
      <c r="S449" s="231">
        <v>0</v>
      </c>
      <c r="T449" s="232">
        <f>S449*H449</f>
        <v>0</v>
      </c>
      <c r="U449" s="40"/>
      <c r="V449" s="40"/>
      <c r="W449" s="40"/>
      <c r="X449" s="40"/>
      <c r="Y449" s="40"/>
      <c r="Z449" s="40"/>
      <c r="AA449" s="40"/>
      <c r="AB449" s="40"/>
      <c r="AC449" s="40"/>
      <c r="AD449" s="40"/>
      <c r="AE449" s="40"/>
      <c r="AR449" s="233" t="s">
        <v>234</v>
      </c>
      <c r="AT449" s="233" t="s">
        <v>145</v>
      </c>
      <c r="AU449" s="233" t="s">
        <v>84</v>
      </c>
      <c r="AY449" s="19" t="s">
        <v>142</v>
      </c>
      <c r="BE449" s="234">
        <f>IF(N449="základní",J449,0)</f>
        <v>0</v>
      </c>
      <c r="BF449" s="234">
        <f>IF(N449="snížená",J449,0)</f>
        <v>0</v>
      </c>
      <c r="BG449" s="234">
        <f>IF(N449="zákl. přenesená",J449,0)</f>
        <v>0</v>
      </c>
      <c r="BH449" s="234">
        <f>IF(N449="sníž. přenesená",J449,0)</f>
        <v>0</v>
      </c>
      <c r="BI449" s="234">
        <f>IF(N449="nulová",J449,0)</f>
        <v>0</v>
      </c>
      <c r="BJ449" s="19" t="s">
        <v>82</v>
      </c>
      <c r="BK449" s="234">
        <f>ROUND(I449*H449,2)</f>
        <v>0</v>
      </c>
      <c r="BL449" s="19" t="s">
        <v>234</v>
      </c>
      <c r="BM449" s="233" t="s">
        <v>664</v>
      </c>
    </row>
    <row r="450" s="2" customFormat="1" ht="21.75" customHeight="1">
      <c r="A450" s="40"/>
      <c r="B450" s="41"/>
      <c r="C450" s="221" t="s">
        <v>665</v>
      </c>
      <c r="D450" s="221" t="s">
        <v>145</v>
      </c>
      <c r="E450" s="222" t="s">
        <v>666</v>
      </c>
      <c r="F450" s="223" t="s">
        <v>667</v>
      </c>
      <c r="G450" s="224" t="s">
        <v>174</v>
      </c>
      <c r="H450" s="225">
        <v>438.39999999999998</v>
      </c>
      <c r="I450" s="226"/>
      <c r="J450" s="227">
        <f>ROUND(I450*H450,2)</f>
        <v>0</v>
      </c>
      <c r="K450" s="228"/>
      <c r="L450" s="46"/>
      <c r="M450" s="229" t="s">
        <v>19</v>
      </c>
      <c r="N450" s="230" t="s">
        <v>45</v>
      </c>
      <c r="O450" s="86"/>
      <c r="P450" s="231">
        <f>O450*H450</f>
        <v>0</v>
      </c>
      <c r="Q450" s="231">
        <v>2.0000000000000002E-05</v>
      </c>
      <c r="R450" s="231">
        <f>Q450*H450</f>
        <v>0.0087679999999999998</v>
      </c>
      <c r="S450" s="231">
        <v>0</v>
      </c>
      <c r="T450" s="232">
        <f>S450*H450</f>
        <v>0</v>
      </c>
      <c r="U450" s="40"/>
      <c r="V450" s="40"/>
      <c r="W450" s="40"/>
      <c r="X450" s="40"/>
      <c r="Y450" s="40"/>
      <c r="Z450" s="40"/>
      <c r="AA450" s="40"/>
      <c r="AB450" s="40"/>
      <c r="AC450" s="40"/>
      <c r="AD450" s="40"/>
      <c r="AE450" s="40"/>
      <c r="AR450" s="233" t="s">
        <v>234</v>
      </c>
      <c r="AT450" s="233" t="s">
        <v>145</v>
      </c>
      <c r="AU450" s="233" t="s">
        <v>84</v>
      </c>
      <c r="AY450" s="19" t="s">
        <v>142</v>
      </c>
      <c r="BE450" s="234">
        <f>IF(N450="základní",J450,0)</f>
        <v>0</v>
      </c>
      <c r="BF450" s="234">
        <f>IF(N450="snížená",J450,0)</f>
        <v>0</v>
      </c>
      <c r="BG450" s="234">
        <f>IF(N450="zákl. přenesená",J450,0)</f>
        <v>0</v>
      </c>
      <c r="BH450" s="234">
        <f>IF(N450="sníž. přenesená",J450,0)</f>
        <v>0</v>
      </c>
      <c r="BI450" s="234">
        <f>IF(N450="nulová",J450,0)</f>
        <v>0</v>
      </c>
      <c r="BJ450" s="19" t="s">
        <v>82</v>
      </c>
      <c r="BK450" s="234">
        <f>ROUND(I450*H450,2)</f>
        <v>0</v>
      </c>
      <c r="BL450" s="19" t="s">
        <v>234</v>
      </c>
      <c r="BM450" s="233" t="s">
        <v>668</v>
      </c>
    </row>
    <row r="451" s="12" customFormat="1" ht="22.8" customHeight="1">
      <c r="A451" s="12"/>
      <c r="B451" s="205"/>
      <c r="C451" s="206"/>
      <c r="D451" s="207" t="s">
        <v>73</v>
      </c>
      <c r="E451" s="219" t="s">
        <v>669</v>
      </c>
      <c r="F451" s="219" t="s">
        <v>670</v>
      </c>
      <c r="G451" s="206"/>
      <c r="H451" s="206"/>
      <c r="I451" s="209"/>
      <c r="J451" s="220">
        <f>BK451</f>
        <v>0</v>
      </c>
      <c r="K451" s="206"/>
      <c r="L451" s="211"/>
      <c r="M451" s="212"/>
      <c r="N451" s="213"/>
      <c r="O451" s="213"/>
      <c r="P451" s="214">
        <f>SUM(P452:P455)</f>
        <v>0</v>
      </c>
      <c r="Q451" s="213"/>
      <c r="R451" s="214">
        <f>SUM(R452:R455)</f>
        <v>0.012012</v>
      </c>
      <c r="S451" s="213"/>
      <c r="T451" s="215">
        <f>SUM(T452:T455)</f>
        <v>0</v>
      </c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R451" s="216" t="s">
        <v>84</v>
      </c>
      <c r="AT451" s="217" t="s">
        <v>73</v>
      </c>
      <c r="AU451" s="217" t="s">
        <v>82</v>
      </c>
      <c r="AY451" s="216" t="s">
        <v>142</v>
      </c>
      <c r="BK451" s="218">
        <f>SUM(BK452:BK455)</f>
        <v>0</v>
      </c>
    </row>
    <row r="452" s="2" customFormat="1" ht="16.5" customHeight="1">
      <c r="A452" s="40"/>
      <c r="B452" s="41"/>
      <c r="C452" s="221" t="s">
        <v>671</v>
      </c>
      <c r="D452" s="221" t="s">
        <v>145</v>
      </c>
      <c r="E452" s="222" t="s">
        <v>672</v>
      </c>
      <c r="F452" s="223" t="s">
        <v>673</v>
      </c>
      <c r="G452" s="224" t="s">
        <v>174</v>
      </c>
      <c r="H452" s="225">
        <v>9.2400000000000002</v>
      </c>
      <c r="I452" s="226"/>
      <c r="J452" s="227">
        <f>ROUND(I452*H452,2)</f>
        <v>0</v>
      </c>
      <c r="K452" s="228"/>
      <c r="L452" s="46"/>
      <c r="M452" s="229" t="s">
        <v>19</v>
      </c>
      <c r="N452" s="230" t="s">
        <v>45</v>
      </c>
      <c r="O452" s="86"/>
      <c r="P452" s="231">
        <f>O452*H452</f>
        <v>0</v>
      </c>
      <c r="Q452" s="231">
        <v>0</v>
      </c>
      <c r="R452" s="231">
        <f>Q452*H452</f>
        <v>0</v>
      </c>
      <c r="S452" s="231">
        <v>0</v>
      </c>
      <c r="T452" s="232">
        <f>S452*H452</f>
        <v>0</v>
      </c>
      <c r="U452" s="40"/>
      <c r="V452" s="40"/>
      <c r="W452" s="40"/>
      <c r="X452" s="40"/>
      <c r="Y452" s="40"/>
      <c r="Z452" s="40"/>
      <c r="AA452" s="40"/>
      <c r="AB452" s="40"/>
      <c r="AC452" s="40"/>
      <c r="AD452" s="40"/>
      <c r="AE452" s="40"/>
      <c r="AR452" s="233" t="s">
        <v>234</v>
      </c>
      <c r="AT452" s="233" t="s">
        <v>145</v>
      </c>
      <c r="AU452" s="233" t="s">
        <v>84</v>
      </c>
      <c r="AY452" s="19" t="s">
        <v>142</v>
      </c>
      <c r="BE452" s="234">
        <f>IF(N452="základní",J452,0)</f>
        <v>0</v>
      </c>
      <c r="BF452" s="234">
        <f>IF(N452="snížená",J452,0)</f>
        <v>0</v>
      </c>
      <c r="BG452" s="234">
        <f>IF(N452="zákl. přenesená",J452,0)</f>
        <v>0</v>
      </c>
      <c r="BH452" s="234">
        <f>IF(N452="sníž. přenesená",J452,0)</f>
        <v>0</v>
      </c>
      <c r="BI452" s="234">
        <f>IF(N452="nulová",J452,0)</f>
        <v>0</v>
      </c>
      <c r="BJ452" s="19" t="s">
        <v>82</v>
      </c>
      <c r="BK452" s="234">
        <f>ROUND(I452*H452,2)</f>
        <v>0</v>
      </c>
      <c r="BL452" s="19" t="s">
        <v>234</v>
      </c>
      <c r="BM452" s="233" t="s">
        <v>674</v>
      </c>
    </row>
    <row r="453" s="13" customFormat="1">
      <c r="A453" s="13"/>
      <c r="B453" s="235"/>
      <c r="C453" s="236"/>
      <c r="D453" s="237" t="s">
        <v>151</v>
      </c>
      <c r="E453" s="238" t="s">
        <v>19</v>
      </c>
      <c r="F453" s="239" t="s">
        <v>675</v>
      </c>
      <c r="G453" s="236"/>
      <c r="H453" s="240">
        <v>9.2400000000000002</v>
      </c>
      <c r="I453" s="241"/>
      <c r="J453" s="236"/>
      <c r="K453" s="236"/>
      <c r="L453" s="242"/>
      <c r="M453" s="243"/>
      <c r="N453" s="244"/>
      <c r="O453" s="244"/>
      <c r="P453" s="244"/>
      <c r="Q453" s="244"/>
      <c r="R453" s="244"/>
      <c r="S453" s="244"/>
      <c r="T453" s="245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6" t="s">
        <v>151</v>
      </c>
      <c r="AU453" s="246" t="s">
        <v>84</v>
      </c>
      <c r="AV453" s="13" t="s">
        <v>84</v>
      </c>
      <c r="AW453" s="13" t="s">
        <v>35</v>
      </c>
      <c r="AX453" s="13" t="s">
        <v>82</v>
      </c>
      <c r="AY453" s="246" t="s">
        <v>142</v>
      </c>
    </row>
    <row r="454" s="2" customFormat="1" ht="16.5" customHeight="1">
      <c r="A454" s="40"/>
      <c r="B454" s="41"/>
      <c r="C454" s="282" t="s">
        <v>676</v>
      </c>
      <c r="D454" s="282" t="s">
        <v>263</v>
      </c>
      <c r="E454" s="283" t="s">
        <v>677</v>
      </c>
      <c r="F454" s="284" t="s">
        <v>678</v>
      </c>
      <c r="G454" s="285" t="s">
        <v>174</v>
      </c>
      <c r="H454" s="286">
        <v>9.2400000000000002</v>
      </c>
      <c r="I454" s="287"/>
      <c r="J454" s="288">
        <f>ROUND(I454*H454,2)</f>
        <v>0</v>
      </c>
      <c r="K454" s="289"/>
      <c r="L454" s="290"/>
      <c r="M454" s="291" t="s">
        <v>19</v>
      </c>
      <c r="N454" s="292" t="s">
        <v>45</v>
      </c>
      <c r="O454" s="86"/>
      <c r="P454" s="231">
        <f>O454*H454</f>
        <v>0</v>
      </c>
      <c r="Q454" s="231">
        <v>0.0012999999999999999</v>
      </c>
      <c r="R454" s="231">
        <f>Q454*H454</f>
        <v>0.012012</v>
      </c>
      <c r="S454" s="231">
        <v>0</v>
      </c>
      <c r="T454" s="232">
        <f>S454*H454</f>
        <v>0</v>
      </c>
      <c r="U454" s="40"/>
      <c r="V454" s="40"/>
      <c r="W454" s="40"/>
      <c r="X454" s="40"/>
      <c r="Y454" s="40"/>
      <c r="Z454" s="40"/>
      <c r="AA454" s="40"/>
      <c r="AB454" s="40"/>
      <c r="AC454" s="40"/>
      <c r="AD454" s="40"/>
      <c r="AE454" s="40"/>
      <c r="AR454" s="233" t="s">
        <v>313</v>
      </c>
      <c r="AT454" s="233" t="s">
        <v>263</v>
      </c>
      <c r="AU454" s="233" t="s">
        <v>84</v>
      </c>
      <c r="AY454" s="19" t="s">
        <v>142</v>
      </c>
      <c r="BE454" s="234">
        <f>IF(N454="základní",J454,0)</f>
        <v>0</v>
      </c>
      <c r="BF454" s="234">
        <f>IF(N454="snížená",J454,0)</f>
        <v>0</v>
      </c>
      <c r="BG454" s="234">
        <f>IF(N454="zákl. přenesená",J454,0)</f>
        <v>0</v>
      </c>
      <c r="BH454" s="234">
        <f>IF(N454="sníž. přenesená",J454,0)</f>
        <v>0</v>
      </c>
      <c r="BI454" s="234">
        <f>IF(N454="nulová",J454,0)</f>
        <v>0</v>
      </c>
      <c r="BJ454" s="19" t="s">
        <v>82</v>
      </c>
      <c r="BK454" s="234">
        <f>ROUND(I454*H454,2)</f>
        <v>0</v>
      </c>
      <c r="BL454" s="19" t="s">
        <v>234</v>
      </c>
      <c r="BM454" s="233" t="s">
        <v>679</v>
      </c>
    </row>
    <row r="455" s="2" customFormat="1" ht="21.75" customHeight="1">
      <c r="A455" s="40"/>
      <c r="B455" s="41"/>
      <c r="C455" s="221" t="s">
        <v>680</v>
      </c>
      <c r="D455" s="221" t="s">
        <v>145</v>
      </c>
      <c r="E455" s="222" t="s">
        <v>681</v>
      </c>
      <c r="F455" s="223" t="s">
        <v>682</v>
      </c>
      <c r="G455" s="224" t="s">
        <v>478</v>
      </c>
      <c r="H455" s="293"/>
      <c r="I455" s="226"/>
      <c r="J455" s="227">
        <f>ROUND(I455*H455,2)</f>
        <v>0</v>
      </c>
      <c r="K455" s="228"/>
      <c r="L455" s="46"/>
      <c r="M455" s="229" t="s">
        <v>19</v>
      </c>
      <c r="N455" s="230" t="s">
        <v>45</v>
      </c>
      <c r="O455" s="86"/>
      <c r="P455" s="231">
        <f>O455*H455</f>
        <v>0</v>
      </c>
      <c r="Q455" s="231">
        <v>0</v>
      </c>
      <c r="R455" s="231">
        <f>Q455*H455</f>
        <v>0</v>
      </c>
      <c r="S455" s="231">
        <v>0</v>
      </c>
      <c r="T455" s="232">
        <f>S455*H455</f>
        <v>0</v>
      </c>
      <c r="U455" s="40"/>
      <c r="V455" s="40"/>
      <c r="W455" s="40"/>
      <c r="X455" s="40"/>
      <c r="Y455" s="40"/>
      <c r="Z455" s="40"/>
      <c r="AA455" s="40"/>
      <c r="AB455" s="40"/>
      <c r="AC455" s="40"/>
      <c r="AD455" s="40"/>
      <c r="AE455" s="40"/>
      <c r="AR455" s="233" t="s">
        <v>234</v>
      </c>
      <c r="AT455" s="233" t="s">
        <v>145</v>
      </c>
      <c r="AU455" s="233" t="s">
        <v>84</v>
      </c>
      <c r="AY455" s="19" t="s">
        <v>142</v>
      </c>
      <c r="BE455" s="234">
        <f>IF(N455="základní",J455,0)</f>
        <v>0</v>
      </c>
      <c r="BF455" s="234">
        <f>IF(N455="snížená",J455,0)</f>
        <v>0</v>
      </c>
      <c r="BG455" s="234">
        <f>IF(N455="zákl. přenesená",J455,0)</f>
        <v>0</v>
      </c>
      <c r="BH455" s="234">
        <f>IF(N455="sníž. přenesená",J455,0)</f>
        <v>0</v>
      </c>
      <c r="BI455" s="234">
        <f>IF(N455="nulová",J455,0)</f>
        <v>0</v>
      </c>
      <c r="BJ455" s="19" t="s">
        <v>82</v>
      </c>
      <c r="BK455" s="234">
        <f>ROUND(I455*H455,2)</f>
        <v>0</v>
      </c>
      <c r="BL455" s="19" t="s">
        <v>234</v>
      </c>
      <c r="BM455" s="233" t="s">
        <v>683</v>
      </c>
    </row>
    <row r="456" s="12" customFormat="1" ht="25.92" customHeight="1">
      <c r="A456" s="12"/>
      <c r="B456" s="205"/>
      <c r="C456" s="206"/>
      <c r="D456" s="207" t="s">
        <v>73</v>
      </c>
      <c r="E456" s="208" t="s">
        <v>684</v>
      </c>
      <c r="F456" s="208" t="s">
        <v>685</v>
      </c>
      <c r="G456" s="206"/>
      <c r="H456" s="206"/>
      <c r="I456" s="209"/>
      <c r="J456" s="210">
        <f>BK456</f>
        <v>0</v>
      </c>
      <c r="K456" s="206"/>
      <c r="L456" s="211"/>
      <c r="M456" s="212"/>
      <c r="N456" s="213"/>
      <c r="O456" s="213"/>
      <c r="P456" s="214">
        <f>SUM(P457:P468)</f>
        <v>0</v>
      </c>
      <c r="Q456" s="213"/>
      <c r="R456" s="214">
        <f>SUM(R457:R468)</f>
        <v>0</v>
      </c>
      <c r="S456" s="213"/>
      <c r="T456" s="215">
        <f>SUM(T457:T468)</f>
        <v>0</v>
      </c>
      <c r="U456" s="12"/>
      <c r="V456" s="12"/>
      <c r="W456" s="12"/>
      <c r="X456" s="12"/>
      <c r="Y456" s="12"/>
      <c r="Z456" s="12"/>
      <c r="AA456" s="12"/>
      <c r="AB456" s="12"/>
      <c r="AC456" s="12"/>
      <c r="AD456" s="12"/>
      <c r="AE456" s="12"/>
      <c r="AR456" s="216" t="s">
        <v>143</v>
      </c>
      <c r="AT456" s="217" t="s">
        <v>73</v>
      </c>
      <c r="AU456" s="217" t="s">
        <v>74</v>
      </c>
      <c r="AY456" s="216" t="s">
        <v>142</v>
      </c>
      <c r="BK456" s="218">
        <f>SUM(BK457:BK468)</f>
        <v>0</v>
      </c>
    </row>
    <row r="457" s="2" customFormat="1" ht="16.5" customHeight="1">
      <c r="A457" s="40"/>
      <c r="B457" s="41"/>
      <c r="C457" s="221" t="s">
        <v>686</v>
      </c>
      <c r="D457" s="221" t="s">
        <v>145</v>
      </c>
      <c r="E457" s="222" t="s">
        <v>687</v>
      </c>
      <c r="F457" s="223" t="s">
        <v>688</v>
      </c>
      <c r="G457" s="224" t="s">
        <v>155</v>
      </c>
      <c r="H457" s="225">
        <v>1</v>
      </c>
      <c r="I457" s="226"/>
      <c r="J457" s="227">
        <f>ROUND(I457*H457,2)</f>
        <v>0</v>
      </c>
      <c r="K457" s="228"/>
      <c r="L457" s="46"/>
      <c r="M457" s="229" t="s">
        <v>19</v>
      </c>
      <c r="N457" s="230" t="s">
        <v>45</v>
      </c>
      <c r="O457" s="86"/>
      <c r="P457" s="231">
        <f>O457*H457</f>
        <v>0</v>
      </c>
      <c r="Q457" s="231">
        <v>0</v>
      </c>
      <c r="R457" s="231">
        <f>Q457*H457</f>
        <v>0</v>
      </c>
      <c r="S457" s="231">
        <v>0</v>
      </c>
      <c r="T457" s="232">
        <f>S457*H457</f>
        <v>0</v>
      </c>
      <c r="U457" s="40"/>
      <c r="V457" s="40"/>
      <c r="W457" s="40"/>
      <c r="X457" s="40"/>
      <c r="Y457" s="40"/>
      <c r="Z457" s="40"/>
      <c r="AA457" s="40"/>
      <c r="AB457" s="40"/>
      <c r="AC457" s="40"/>
      <c r="AD457" s="40"/>
      <c r="AE457" s="40"/>
      <c r="AR457" s="233" t="s">
        <v>475</v>
      </c>
      <c r="AT457" s="233" t="s">
        <v>145</v>
      </c>
      <c r="AU457" s="233" t="s">
        <v>82</v>
      </c>
      <c r="AY457" s="19" t="s">
        <v>142</v>
      </c>
      <c r="BE457" s="234">
        <f>IF(N457="základní",J457,0)</f>
        <v>0</v>
      </c>
      <c r="BF457" s="234">
        <f>IF(N457="snížená",J457,0)</f>
        <v>0</v>
      </c>
      <c r="BG457" s="234">
        <f>IF(N457="zákl. přenesená",J457,0)</f>
        <v>0</v>
      </c>
      <c r="BH457" s="234">
        <f>IF(N457="sníž. přenesená",J457,0)</f>
        <v>0</v>
      </c>
      <c r="BI457" s="234">
        <f>IF(N457="nulová",J457,0)</f>
        <v>0</v>
      </c>
      <c r="BJ457" s="19" t="s">
        <v>82</v>
      </c>
      <c r="BK457" s="234">
        <f>ROUND(I457*H457,2)</f>
        <v>0</v>
      </c>
      <c r="BL457" s="19" t="s">
        <v>475</v>
      </c>
      <c r="BM457" s="233" t="s">
        <v>689</v>
      </c>
    </row>
    <row r="458" s="2" customFormat="1" ht="21.75" customHeight="1">
      <c r="A458" s="40"/>
      <c r="B458" s="41"/>
      <c r="C458" s="282" t="s">
        <v>690</v>
      </c>
      <c r="D458" s="282" t="s">
        <v>263</v>
      </c>
      <c r="E458" s="283" t="s">
        <v>691</v>
      </c>
      <c r="F458" s="284" t="s">
        <v>692</v>
      </c>
      <c r="G458" s="285" t="s">
        <v>155</v>
      </c>
      <c r="H458" s="286">
        <v>1</v>
      </c>
      <c r="I458" s="287"/>
      <c r="J458" s="288">
        <f>ROUND(I458*H458,2)</f>
        <v>0</v>
      </c>
      <c r="K458" s="289"/>
      <c r="L458" s="290"/>
      <c r="M458" s="291" t="s">
        <v>19</v>
      </c>
      <c r="N458" s="292" t="s">
        <v>45</v>
      </c>
      <c r="O458" s="86"/>
      <c r="P458" s="231">
        <f>O458*H458</f>
        <v>0</v>
      </c>
      <c r="Q458" s="231">
        <v>0</v>
      </c>
      <c r="R458" s="231">
        <f>Q458*H458</f>
        <v>0</v>
      </c>
      <c r="S458" s="231">
        <v>0</v>
      </c>
      <c r="T458" s="232">
        <f>S458*H458</f>
        <v>0</v>
      </c>
      <c r="U458" s="40"/>
      <c r="V458" s="40"/>
      <c r="W458" s="40"/>
      <c r="X458" s="40"/>
      <c r="Y458" s="40"/>
      <c r="Z458" s="40"/>
      <c r="AA458" s="40"/>
      <c r="AB458" s="40"/>
      <c r="AC458" s="40"/>
      <c r="AD458" s="40"/>
      <c r="AE458" s="40"/>
      <c r="AR458" s="233" t="s">
        <v>693</v>
      </c>
      <c r="AT458" s="233" t="s">
        <v>263</v>
      </c>
      <c r="AU458" s="233" t="s">
        <v>82</v>
      </c>
      <c r="AY458" s="19" t="s">
        <v>142</v>
      </c>
      <c r="BE458" s="234">
        <f>IF(N458="základní",J458,0)</f>
        <v>0</v>
      </c>
      <c r="BF458" s="234">
        <f>IF(N458="snížená",J458,0)</f>
        <v>0</v>
      </c>
      <c r="BG458" s="234">
        <f>IF(N458="zákl. přenesená",J458,0)</f>
        <v>0</v>
      </c>
      <c r="BH458" s="234">
        <f>IF(N458="sníž. přenesená",J458,0)</f>
        <v>0</v>
      </c>
      <c r="BI458" s="234">
        <f>IF(N458="nulová",J458,0)</f>
        <v>0</v>
      </c>
      <c r="BJ458" s="19" t="s">
        <v>82</v>
      </c>
      <c r="BK458" s="234">
        <f>ROUND(I458*H458,2)</f>
        <v>0</v>
      </c>
      <c r="BL458" s="19" t="s">
        <v>475</v>
      </c>
      <c r="BM458" s="233" t="s">
        <v>694</v>
      </c>
    </row>
    <row r="459" s="2" customFormat="1" ht="16.5" customHeight="1">
      <c r="A459" s="40"/>
      <c r="B459" s="41"/>
      <c r="C459" s="221" t="s">
        <v>695</v>
      </c>
      <c r="D459" s="221" t="s">
        <v>145</v>
      </c>
      <c r="E459" s="222" t="s">
        <v>696</v>
      </c>
      <c r="F459" s="223" t="s">
        <v>697</v>
      </c>
      <c r="G459" s="224" t="s">
        <v>155</v>
      </c>
      <c r="H459" s="225">
        <v>1</v>
      </c>
      <c r="I459" s="226"/>
      <c r="J459" s="227">
        <f>ROUND(I459*H459,2)</f>
        <v>0</v>
      </c>
      <c r="K459" s="228"/>
      <c r="L459" s="46"/>
      <c r="M459" s="229" t="s">
        <v>19</v>
      </c>
      <c r="N459" s="230" t="s">
        <v>45</v>
      </c>
      <c r="O459" s="86"/>
      <c r="P459" s="231">
        <f>O459*H459</f>
        <v>0</v>
      </c>
      <c r="Q459" s="231">
        <v>0</v>
      </c>
      <c r="R459" s="231">
        <f>Q459*H459</f>
        <v>0</v>
      </c>
      <c r="S459" s="231">
        <v>0</v>
      </c>
      <c r="T459" s="232">
        <f>S459*H459</f>
        <v>0</v>
      </c>
      <c r="U459" s="40"/>
      <c r="V459" s="40"/>
      <c r="W459" s="40"/>
      <c r="X459" s="40"/>
      <c r="Y459" s="40"/>
      <c r="Z459" s="40"/>
      <c r="AA459" s="40"/>
      <c r="AB459" s="40"/>
      <c r="AC459" s="40"/>
      <c r="AD459" s="40"/>
      <c r="AE459" s="40"/>
      <c r="AR459" s="233" t="s">
        <v>475</v>
      </c>
      <c r="AT459" s="233" t="s">
        <v>145</v>
      </c>
      <c r="AU459" s="233" t="s">
        <v>82</v>
      </c>
      <c r="AY459" s="19" t="s">
        <v>142</v>
      </c>
      <c r="BE459" s="234">
        <f>IF(N459="základní",J459,0)</f>
        <v>0</v>
      </c>
      <c r="BF459" s="234">
        <f>IF(N459="snížená",J459,0)</f>
        <v>0</v>
      </c>
      <c r="BG459" s="234">
        <f>IF(N459="zákl. přenesená",J459,0)</f>
        <v>0</v>
      </c>
      <c r="BH459" s="234">
        <f>IF(N459="sníž. přenesená",J459,0)</f>
        <v>0</v>
      </c>
      <c r="BI459" s="234">
        <f>IF(N459="nulová",J459,0)</f>
        <v>0</v>
      </c>
      <c r="BJ459" s="19" t="s">
        <v>82</v>
      </c>
      <c r="BK459" s="234">
        <f>ROUND(I459*H459,2)</f>
        <v>0</v>
      </c>
      <c r="BL459" s="19" t="s">
        <v>475</v>
      </c>
      <c r="BM459" s="233" t="s">
        <v>698</v>
      </c>
    </row>
    <row r="460" s="2" customFormat="1" ht="16.5" customHeight="1">
      <c r="A460" s="40"/>
      <c r="B460" s="41"/>
      <c r="C460" s="221" t="s">
        <v>699</v>
      </c>
      <c r="D460" s="221" t="s">
        <v>145</v>
      </c>
      <c r="E460" s="222" t="s">
        <v>700</v>
      </c>
      <c r="F460" s="223" t="s">
        <v>701</v>
      </c>
      <c r="G460" s="224" t="s">
        <v>155</v>
      </c>
      <c r="H460" s="225">
        <v>2</v>
      </c>
      <c r="I460" s="226"/>
      <c r="J460" s="227">
        <f>ROUND(I460*H460,2)</f>
        <v>0</v>
      </c>
      <c r="K460" s="228"/>
      <c r="L460" s="46"/>
      <c r="M460" s="229" t="s">
        <v>19</v>
      </c>
      <c r="N460" s="230" t="s">
        <v>45</v>
      </c>
      <c r="O460" s="86"/>
      <c r="P460" s="231">
        <f>O460*H460</f>
        <v>0</v>
      </c>
      <c r="Q460" s="231">
        <v>0</v>
      </c>
      <c r="R460" s="231">
        <f>Q460*H460</f>
        <v>0</v>
      </c>
      <c r="S460" s="231">
        <v>0</v>
      </c>
      <c r="T460" s="232">
        <f>S460*H460</f>
        <v>0</v>
      </c>
      <c r="U460" s="40"/>
      <c r="V460" s="40"/>
      <c r="W460" s="40"/>
      <c r="X460" s="40"/>
      <c r="Y460" s="40"/>
      <c r="Z460" s="40"/>
      <c r="AA460" s="40"/>
      <c r="AB460" s="40"/>
      <c r="AC460" s="40"/>
      <c r="AD460" s="40"/>
      <c r="AE460" s="40"/>
      <c r="AR460" s="233" t="s">
        <v>475</v>
      </c>
      <c r="AT460" s="233" t="s">
        <v>145</v>
      </c>
      <c r="AU460" s="233" t="s">
        <v>82</v>
      </c>
      <c r="AY460" s="19" t="s">
        <v>142</v>
      </c>
      <c r="BE460" s="234">
        <f>IF(N460="základní",J460,0)</f>
        <v>0</v>
      </c>
      <c r="BF460" s="234">
        <f>IF(N460="snížená",J460,0)</f>
        <v>0</v>
      </c>
      <c r="BG460" s="234">
        <f>IF(N460="zákl. přenesená",J460,0)</f>
        <v>0</v>
      </c>
      <c r="BH460" s="234">
        <f>IF(N460="sníž. přenesená",J460,0)</f>
        <v>0</v>
      </c>
      <c r="BI460" s="234">
        <f>IF(N460="nulová",J460,0)</f>
        <v>0</v>
      </c>
      <c r="BJ460" s="19" t="s">
        <v>82</v>
      </c>
      <c r="BK460" s="234">
        <f>ROUND(I460*H460,2)</f>
        <v>0</v>
      </c>
      <c r="BL460" s="19" t="s">
        <v>475</v>
      </c>
      <c r="BM460" s="233" t="s">
        <v>702</v>
      </c>
    </row>
    <row r="461" s="2" customFormat="1" ht="16.5" customHeight="1">
      <c r="A461" s="40"/>
      <c r="B461" s="41"/>
      <c r="C461" s="221" t="s">
        <v>703</v>
      </c>
      <c r="D461" s="221" t="s">
        <v>145</v>
      </c>
      <c r="E461" s="222" t="s">
        <v>704</v>
      </c>
      <c r="F461" s="223" t="s">
        <v>705</v>
      </c>
      <c r="G461" s="224" t="s">
        <v>155</v>
      </c>
      <c r="H461" s="225">
        <v>2</v>
      </c>
      <c r="I461" s="226"/>
      <c r="J461" s="227">
        <f>ROUND(I461*H461,2)</f>
        <v>0</v>
      </c>
      <c r="K461" s="228"/>
      <c r="L461" s="46"/>
      <c r="M461" s="229" t="s">
        <v>19</v>
      </c>
      <c r="N461" s="230" t="s">
        <v>45</v>
      </c>
      <c r="O461" s="86"/>
      <c r="P461" s="231">
        <f>O461*H461</f>
        <v>0</v>
      </c>
      <c r="Q461" s="231">
        <v>0</v>
      </c>
      <c r="R461" s="231">
        <f>Q461*H461</f>
        <v>0</v>
      </c>
      <c r="S461" s="231">
        <v>0</v>
      </c>
      <c r="T461" s="232">
        <f>S461*H461</f>
        <v>0</v>
      </c>
      <c r="U461" s="40"/>
      <c r="V461" s="40"/>
      <c r="W461" s="40"/>
      <c r="X461" s="40"/>
      <c r="Y461" s="40"/>
      <c r="Z461" s="40"/>
      <c r="AA461" s="40"/>
      <c r="AB461" s="40"/>
      <c r="AC461" s="40"/>
      <c r="AD461" s="40"/>
      <c r="AE461" s="40"/>
      <c r="AR461" s="233" t="s">
        <v>475</v>
      </c>
      <c r="AT461" s="233" t="s">
        <v>145</v>
      </c>
      <c r="AU461" s="233" t="s">
        <v>82</v>
      </c>
      <c r="AY461" s="19" t="s">
        <v>142</v>
      </c>
      <c r="BE461" s="234">
        <f>IF(N461="základní",J461,0)</f>
        <v>0</v>
      </c>
      <c r="BF461" s="234">
        <f>IF(N461="snížená",J461,0)</f>
        <v>0</v>
      </c>
      <c r="BG461" s="234">
        <f>IF(N461="zákl. přenesená",J461,0)</f>
        <v>0</v>
      </c>
      <c r="BH461" s="234">
        <f>IF(N461="sníž. přenesená",J461,0)</f>
        <v>0</v>
      </c>
      <c r="BI461" s="234">
        <f>IF(N461="nulová",J461,0)</f>
        <v>0</v>
      </c>
      <c r="BJ461" s="19" t="s">
        <v>82</v>
      </c>
      <c r="BK461" s="234">
        <f>ROUND(I461*H461,2)</f>
        <v>0</v>
      </c>
      <c r="BL461" s="19" t="s">
        <v>475</v>
      </c>
      <c r="BM461" s="233" t="s">
        <v>706</v>
      </c>
    </row>
    <row r="462" s="2" customFormat="1">
      <c r="A462" s="40"/>
      <c r="B462" s="41"/>
      <c r="C462" s="42"/>
      <c r="D462" s="237" t="s">
        <v>157</v>
      </c>
      <c r="E462" s="42"/>
      <c r="F462" s="247" t="s">
        <v>707</v>
      </c>
      <c r="G462" s="42"/>
      <c r="H462" s="42"/>
      <c r="I462" s="138"/>
      <c r="J462" s="42"/>
      <c r="K462" s="42"/>
      <c r="L462" s="46"/>
      <c r="M462" s="248"/>
      <c r="N462" s="249"/>
      <c r="O462" s="86"/>
      <c r="P462" s="86"/>
      <c r="Q462" s="86"/>
      <c r="R462" s="86"/>
      <c r="S462" s="86"/>
      <c r="T462" s="87"/>
      <c r="U462" s="40"/>
      <c r="V462" s="40"/>
      <c r="W462" s="40"/>
      <c r="X462" s="40"/>
      <c r="Y462" s="40"/>
      <c r="Z462" s="40"/>
      <c r="AA462" s="40"/>
      <c r="AB462" s="40"/>
      <c r="AC462" s="40"/>
      <c r="AD462" s="40"/>
      <c r="AE462" s="40"/>
      <c r="AT462" s="19" t="s">
        <v>157</v>
      </c>
      <c r="AU462" s="19" t="s">
        <v>82</v>
      </c>
    </row>
    <row r="463" s="2" customFormat="1" ht="16.5" customHeight="1">
      <c r="A463" s="40"/>
      <c r="B463" s="41"/>
      <c r="C463" s="282" t="s">
        <v>708</v>
      </c>
      <c r="D463" s="282" t="s">
        <v>263</v>
      </c>
      <c r="E463" s="283" t="s">
        <v>709</v>
      </c>
      <c r="F463" s="284" t="s">
        <v>710</v>
      </c>
      <c r="G463" s="285" t="s">
        <v>155</v>
      </c>
      <c r="H463" s="286">
        <v>2</v>
      </c>
      <c r="I463" s="287"/>
      <c r="J463" s="288">
        <f>ROUND(I463*H463,2)</f>
        <v>0</v>
      </c>
      <c r="K463" s="289"/>
      <c r="L463" s="290"/>
      <c r="M463" s="291" t="s">
        <v>19</v>
      </c>
      <c r="N463" s="292" t="s">
        <v>45</v>
      </c>
      <c r="O463" s="86"/>
      <c r="P463" s="231">
        <f>O463*H463</f>
        <v>0</v>
      </c>
      <c r="Q463" s="231">
        <v>0</v>
      </c>
      <c r="R463" s="231">
        <f>Q463*H463</f>
        <v>0</v>
      </c>
      <c r="S463" s="231">
        <v>0</v>
      </c>
      <c r="T463" s="232">
        <f>S463*H463</f>
        <v>0</v>
      </c>
      <c r="U463" s="40"/>
      <c r="V463" s="40"/>
      <c r="W463" s="40"/>
      <c r="X463" s="40"/>
      <c r="Y463" s="40"/>
      <c r="Z463" s="40"/>
      <c r="AA463" s="40"/>
      <c r="AB463" s="40"/>
      <c r="AC463" s="40"/>
      <c r="AD463" s="40"/>
      <c r="AE463" s="40"/>
      <c r="AR463" s="233" t="s">
        <v>693</v>
      </c>
      <c r="AT463" s="233" t="s">
        <v>263</v>
      </c>
      <c r="AU463" s="233" t="s">
        <v>82</v>
      </c>
      <c r="AY463" s="19" t="s">
        <v>142</v>
      </c>
      <c r="BE463" s="234">
        <f>IF(N463="základní",J463,0)</f>
        <v>0</v>
      </c>
      <c r="BF463" s="234">
        <f>IF(N463="snížená",J463,0)</f>
        <v>0</v>
      </c>
      <c r="BG463" s="234">
        <f>IF(N463="zákl. přenesená",J463,0)</f>
        <v>0</v>
      </c>
      <c r="BH463" s="234">
        <f>IF(N463="sníž. přenesená",J463,0)</f>
        <v>0</v>
      </c>
      <c r="BI463" s="234">
        <f>IF(N463="nulová",J463,0)</f>
        <v>0</v>
      </c>
      <c r="BJ463" s="19" t="s">
        <v>82</v>
      </c>
      <c r="BK463" s="234">
        <f>ROUND(I463*H463,2)</f>
        <v>0</v>
      </c>
      <c r="BL463" s="19" t="s">
        <v>475</v>
      </c>
      <c r="BM463" s="233" t="s">
        <v>711</v>
      </c>
    </row>
    <row r="464" s="2" customFormat="1">
      <c r="A464" s="40"/>
      <c r="B464" s="41"/>
      <c r="C464" s="42"/>
      <c r="D464" s="237" t="s">
        <v>157</v>
      </c>
      <c r="E464" s="42"/>
      <c r="F464" s="247" t="s">
        <v>707</v>
      </c>
      <c r="G464" s="42"/>
      <c r="H464" s="42"/>
      <c r="I464" s="138"/>
      <c r="J464" s="42"/>
      <c r="K464" s="42"/>
      <c r="L464" s="46"/>
      <c r="M464" s="248"/>
      <c r="N464" s="249"/>
      <c r="O464" s="86"/>
      <c r="P464" s="86"/>
      <c r="Q464" s="86"/>
      <c r="R464" s="86"/>
      <c r="S464" s="86"/>
      <c r="T464" s="87"/>
      <c r="U464" s="40"/>
      <c r="V464" s="40"/>
      <c r="W464" s="40"/>
      <c r="X464" s="40"/>
      <c r="Y464" s="40"/>
      <c r="Z464" s="40"/>
      <c r="AA464" s="40"/>
      <c r="AB464" s="40"/>
      <c r="AC464" s="40"/>
      <c r="AD464" s="40"/>
      <c r="AE464" s="40"/>
      <c r="AT464" s="19" t="s">
        <v>157</v>
      </c>
      <c r="AU464" s="19" t="s">
        <v>82</v>
      </c>
    </row>
    <row r="465" s="2" customFormat="1" ht="16.5" customHeight="1">
      <c r="A465" s="40"/>
      <c r="B465" s="41"/>
      <c r="C465" s="221" t="s">
        <v>712</v>
      </c>
      <c r="D465" s="221" t="s">
        <v>145</v>
      </c>
      <c r="E465" s="222" t="s">
        <v>713</v>
      </c>
      <c r="F465" s="223" t="s">
        <v>714</v>
      </c>
      <c r="G465" s="224" t="s">
        <v>155</v>
      </c>
      <c r="H465" s="225">
        <v>2</v>
      </c>
      <c r="I465" s="226"/>
      <c r="J465" s="227">
        <f>ROUND(I465*H465,2)</f>
        <v>0</v>
      </c>
      <c r="K465" s="228"/>
      <c r="L465" s="46"/>
      <c r="M465" s="229" t="s">
        <v>19</v>
      </c>
      <c r="N465" s="230" t="s">
        <v>45</v>
      </c>
      <c r="O465" s="86"/>
      <c r="P465" s="231">
        <f>O465*H465</f>
        <v>0</v>
      </c>
      <c r="Q465" s="231">
        <v>0</v>
      </c>
      <c r="R465" s="231">
        <f>Q465*H465</f>
        <v>0</v>
      </c>
      <c r="S465" s="231">
        <v>0</v>
      </c>
      <c r="T465" s="232">
        <f>S465*H465</f>
        <v>0</v>
      </c>
      <c r="U465" s="40"/>
      <c r="V465" s="40"/>
      <c r="W465" s="40"/>
      <c r="X465" s="40"/>
      <c r="Y465" s="40"/>
      <c r="Z465" s="40"/>
      <c r="AA465" s="40"/>
      <c r="AB465" s="40"/>
      <c r="AC465" s="40"/>
      <c r="AD465" s="40"/>
      <c r="AE465" s="40"/>
      <c r="AR465" s="233" t="s">
        <v>475</v>
      </c>
      <c r="AT465" s="233" t="s">
        <v>145</v>
      </c>
      <c r="AU465" s="233" t="s">
        <v>82</v>
      </c>
      <c r="AY465" s="19" t="s">
        <v>142</v>
      </c>
      <c r="BE465" s="234">
        <f>IF(N465="základní",J465,0)</f>
        <v>0</v>
      </c>
      <c r="BF465" s="234">
        <f>IF(N465="snížená",J465,0)</f>
        <v>0</v>
      </c>
      <c r="BG465" s="234">
        <f>IF(N465="zákl. přenesená",J465,0)</f>
        <v>0</v>
      </c>
      <c r="BH465" s="234">
        <f>IF(N465="sníž. přenesená",J465,0)</f>
        <v>0</v>
      </c>
      <c r="BI465" s="234">
        <f>IF(N465="nulová",J465,0)</f>
        <v>0</v>
      </c>
      <c r="BJ465" s="19" t="s">
        <v>82</v>
      </c>
      <c r="BK465" s="234">
        <f>ROUND(I465*H465,2)</f>
        <v>0</v>
      </c>
      <c r="BL465" s="19" t="s">
        <v>475</v>
      </c>
      <c r="BM465" s="233" t="s">
        <v>715</v>
      </c>
    </row>
    <row r="466" s="2" customFormat="1">
      <c r="A466" s="40"/>
      <c r="B466" s="41"/>
      <c r="C466" s="42"/>
      <c r="D466" s="237" t="s">
        <v>157</v>
      </c>
      <c r="E466" s="42"/>
      <c r="F466" s="247" t="s">
        <v>707</v>
      </c>
      <c r="G466" s="42"/>
      <c r="H466" s="42"/>
      <c r="I466" s="138"/>
      <c r="J466" s="42"/>
      <c r="K466" s="42"/>
      <c r="L466" s="46"/>
      <c r="M466" s="248"/>
      <c r="N466" s="249"/>
      <c r="O466" s="86"/>
      <c r="P466" s="86"/>
      <c r="Q466" s="86"/>
      <c r="R466" s="86"/>
      <c r="S466" s="86"/>
      <c r="T466" s="87"/>
      <c r="U466" s="40"/>
      <c r="V466" s="40"/>
      <c r="W466" s="40"/>
      <c r="X466" s="40"/>
      <c r="Y466" s="40"/>
      <c r="Z466" s="40"/>
      <c r="AA466" s="40"/>
      <c r="AB466" s="40"/>
      <c r="AC466" s="40"/>
      <c r="AD466" s="40"/>
      <c r="AE466" s="40"/>
      <c r="AT466" s="19" t="s">
        <v>157</v>
      </c>
      <c r="AU466" s="19" t="s">
        <v>82</v>
      </c>
    </row>
    <row r="467" s="2" customFormat="1" ht="16.5" customHeight="1">
      <c r="A467" s="40"/>
      <c r="B467" s="41"/>
      <c r="C467" s="221" t="s">
        <v>716</v>
      </c>
      <c r="D467" s="221" t="s">
        <v>145</v>
      </c>
      <c r="E467" s="222" t="s">
        <v>717</v>
      </c>
      <c r="F467" s="223" t="s">
        <v>718</v>
      </c>
      <c r="G467" s="224" t="s">
        <v>208</v>
      </c>
      <c r="H467" s="225">
        <v>50</v>
      </c>
      <c r="I467" s="226"/>
      <c r="J467" s="227">
        <f>ROUND(I467*H467,2)</f>
        <v>0</v>
      </c>
      <c r="K467" s="228"/>
      <c r="L467" s="46"/>
      <c r="M467" s="229" t="s">
        <v>19</v>
      </c>
      <c r="N467" s="230" t="s">
        <v>45</v>
      </c>
      <c r="O467" s="86"/>
      <c r="P467" s="231">
        <f>O467*H467</f>
        <v>0</v>
      </c>
      <c r="Q467" s="231">
        <v>0</v>
      </c>
      <c r="R467" s="231">
        <f>Q467*H467</f>
        <v>0</v>
      </c>
      <c r="S467" s="231">
        <v>0</v>
      </c>
      <c r="T467" s="232">
        <f>S467*H467</f>
        <v>0</v>
      </c>
      <c r="U467" s="40"/>
      <c r="V467" s="40"/>
      <c r="W467" s="40"/>
      <c r="X467" s="40"/>
      <c r="Y467" s="40"/>
      <c r="Z467" s="40"/>
      <c r="AA467" s="40"/>
      <c r="AB467" s="40"/>
      <c r="AC467" s="40"/>
      <c r="AD467" s="40"/>
      <c r="AE467" s="40"/>
      <c r="AR467" s="233" t="s">
        <v>475</v>
      </c>
      <c r="AT467" s="233" t="s">
        <v>145</v>
      </c>
      <c r="AU467" s="233" t="s">
        <v>82</v>
      </c>
      <c r="AY467" s="19" t="s">
        <v>142</v>
      </c>
      <c r="BE467" s="234">
        <f>IF(N467="základní",J467,0)</f>
        <v>0</v>
      </c>
      <c r="BF467" s="234">
        <f>IF(N467="snížená",J467,0)</f>
        <v>0</v>
      </c>
      <c r="BG467" s="234">
        <f>IF(N467="zákl. přenesená",J467,0)</f>
        <v>0</v>
      </c>
      <c r="BH467" s="234">
        <f>IF(N467="sníž. přenesená",J467,0)</f>
        <v>0</v>
      </c>
      <c r="BI467" s="234">
        <f>IF(N467="nulová",J467,0)</f>
        <v>0</v>
      </c>
      <c r="BJ467" s="19" t="s">
        <v>82</v>
      </c>
      <c r="BK467" s="234">
        <f>ROUND(I467*H467,2)</f>
        <v>0</v>
      </c>
      <c r="BL467" s="19" t="s">
        <v>475</v>
      </c>
      <c r="BM467" s="233" t="s">
        <v>719</v>
      </c>
    </row>
    <row r="468" s="2" customFormat="1">
      <c r="A468" s="40"/>
      <c r="B468" s="41"/>
      <c r="C468" s="42"/>
      <c r="D468" s="237" t="s">
        <v>157</v>
      </c>
      <c r="E468" s="42"/>
      <c r="F468" s="247" t="s">
        <v>720</v>
      </c>
      <c r="G468" s="42"/>
      <c r="H468" s="42"/>
      <c r="I468" s="138"/>
      <c r="J468" s="42"/>
      <c r="K468" s="42"/>
      <c r="L468" s="46"/>
      <c r="M468" s="294"/>
      <c r="N468" s="295"/>
      <c r="O468" s="296"/>
      <c r="P468" s="296"/>
      <c r="Q468" s="296"/>
      <c r="R468" s="296"/>
      <c r="S468" s="296"/>
      <c r="T468" s="297"/>
      <c r="U468" s="40"/>
      <c r="V468" s="40"/>
      <c r="W468" s="40"/>
      <c r="X468" s="40"/>
      <c r="Y468" s="40"/>
      <c r="Z468" s="40"/>
      <c r="AA468" s="40"/>
      <c r="AB468" s="40"/>
      <c r="AC468" s="40"/>
      <c r="AD468" s="40"/>
      <c r="AE468" s="40"/>
      <c r="AT468" s="19" t="s">
        <v>157</v>
      </c>
      <c r="AU468" s="19" t="s">
        <v>82</v>
      </c>
    </row>
    <row r="469" s="2" customFormat="1" ht="6.96" customHeight="1">
      <c r="A469" s="40"/>
      <c r="B469" s="61"/>
      <c r="C469" s="62"/>
      <c r="D469" s="62"/>
      <c r="E469" s="62"/>
      <c r="F469" s="62"/>
      <c r="G469" s="62"/>
      <c r="H469" s="62"/>
      <c r="I469" s="168"/>
      <c r="J469" s="62"/>
      <c r="K469" s="62"/>
      <c r="L469" s="46"/>
      <c r="M469" s="40"/>
      <c r="O469" s="40"/>
      <c r="P469" s="40"/>
      <c r="Q469" s="40"/>
      <c r="R469" s="40"/>
      <c r="S469" s="40"/>
      <c r="T469" s="40"/>
      <c r="U469" s="40"/>
      <c r="V469" s="40"/>
      <c r="W469" s="40"/>
      <c r="X469" s="40"/>
      <c r="Y469" s="40"/>
      <c r="Z469" s="40"/>
      <c r="AA469" s="40"/>
      <c r="AB469" s="40"/>
      <c r="AC469" s="40"/>
      <c r="AD469" s="40"/>
      <c r="AE469" s="40"/>
    </row>
  </sheetData>
  <sheetProtection sheet="1" autoFilter="0" formatColumns="0" formatRows="0" objects="1" scenarios="1" spinCount="100000" saltValue="XqWkN7Gm8FEZphZC0zBuBvb6KWpcYUenE0it8vKGdYs8KFNH7OTCZUoI+VusLKRd3NA71cpf4dqLJYaASGybIQ==" hashValue="y7KE/IBxPLWDpYQMeVFQhNudmedY4KyuEKVH+wXuZAFUbB9nc3nvhgRfoVoH3mYmfDywOGDUAzW31wNK39gyzA==" algorithmName="SHA-512" password="CC35"/>
  <autoFilter ref="C95:K468"/>
  <mergeCells count="9">
    <mergeCell ref="E7:H7"/>
    <mergeCell ref="E9:H9"/>
    <mergeCell ref="E18:H18"/>
    <mergeCell ref="E27:H27"/>
    <mergeCell ref="E48:H48"/>
    <mergeCell ref="E50:H50"/>
    <mergeCell ref="E86:H86"/>
    <mergeCell ref="E88:H8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0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22"/>
      <c r="AT3" s="19" t="s">
        <v>84</v>
      </c>
    </row>
    <row r="4" s="1" customFormat="1" ht="24.96" customHeight="1">
      <c r="B4" s="22"/>
      <c r="D4" s="134" t="s">
        <v>103</v>
      </c>
      <c r="I4" s="130"/>
      <c r="L4" s="22"/>
      <c r="M4" s="135" t="s">
        <v>10</v>
      </c>
      <c r="AT4" s="19" t="s">
        <v>4</v>
      </c>
    </row>
    <row r="5" s="1" customFormat="1" ht="6.96" customHeight="1">
      <c r="B5" s="22"/>
      <c r="I5" s="130"/>
      <c r="L5" s="22"/>
    </row>
    <row r="6" s="1" customFormat="1" ht="12" customHeight="1">
      <c r="B6" s="22"/>
      <c r="D6" s="136" t="s">
        <v>16</v>
      </c>
      <c r="I6" s="130"/>
      <c r="L6" s="22"/>
    </row>
    <row r="7" s="1" customFormat="1" ht="16.5" customHeight="1">
      <c r="B7" s="22"/>
      <c r="E7" s="137" t="str">
        <f>'Rekapitulace stavby'!K6</f>
        <v>Otvovice ON - oprava</v>
      </c>
      <c r="F7" s="136"/>
      <c r="G7" s="136"/>
      <c r="H7" s="136"/>
      <c r="I7" s="130"/>
      <c r="L7" s="22"/>
    </row>
    <row r="8" s="2" customFormat="1" ht="12" customHeight="1">
      <c r="A8" s="40"/>
      <c r="B8" s="46"/>
      <c r="C8" s="40"/>
      <c r="D8" s="136" t="s">
        <v>104</v>
      </c>
      <c r="E8" s="40"/>
      <c r="F8" s="40"/>
      <c r="G8" s="40"/>
      <c r="H8" s="40"/>
      <c r="I8" s="138"/>
      <c r="J8" s="40"/>
      <c r="K8" s="40"/>
      <c r="L8" s="139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0" t="s">
        <v>721</v>
      </c>
      <c r="F9" s="40"/>
      <c r="G9" s="40"/>
      <c r="H9" s="40"/>
      <c r="I9" s="138"/>
      <c r="J9" s="40"/>
      <c r="K9" s="40"/>
      <c r="L9" s="13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38"/>
      <c r="J10" s="40"/>
      <c r="K10" s="40"/>
      <c r="L10" s="13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6" t="s">
        <v>18</v>
      </c>
      <c r="E11" s="40"/>
      <c r="F11" s="141" t="s">
        <v>19</v>
      </c>
      <c r="G11" s="40"/>
      <c r="H11" s="40"/>
      <c r="I11" s="142" t="s">
        <v>20</v>
      </c>
      <c r="J11" s="141" t="s">
        <v>19</v>
      </c>
      <c r="K11" s="40"/>
      <c r="L11" s="13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6" t="s">
        <v>21</v>
      </c>
      <c r="E12" s="40"/>
      <c r="F12" s="141" t="s">
        <v>22</v>
      </c>
      <c r="G12" s="40"/>
      <c r="H12" s="40"/>
      <c r="I12" s="142" t="s">
        <v>23</v>
      </c>
      <c r="J12" s="143" t="str">
        <f>'Rekapitulace stavby'!AN8</f>
        <v>22. 5. 2020</v>
      </c>
      <c r="K12" s="40"/>
      <c r="L12" s="13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38"/>
      <c r="J13" s="40"/>
      <c r="K13" s="40"/>
      <c r="L13" s="13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6" t="s">
        <v>25</v>
      </c>
      <c r="E14" s="40"/>
      <c r="F14" s="40"/>
      <c r="G14" s="40"/>
      <c r="H14" s="40"/>
      <c r="I14" s="142" t="s">
        <v>26</v>
      </c>
      <c r="J14" s="141" t="s">
        <v>27</v>
      </c>
      <c r="K14" s="40"/>
      <c r="L14" s="13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1" t="s">
        <v>28</v>
      </c>
      <c r="F15" s="40"/>
      <c r="G15" s="40"/>
      <c r="H15" s="40"/>
      <c r="I15" s="142" t="s">
        <v>29</v>
      </c>
      <c r="J15" s="141" t="s">
        <v>30</v>
      </c>
      <c r="K15" s="40"/>
      <c r="L15" s="13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38"/>
      <c r="J16" s="40"/>
      <c r="K16" s="40"/>
      <c r="L16" s="13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6" t="s">
        <v>31</v>
      </c>
      <c r="E17" s="40"/>
      <c r="F17" s="40"/>
      <c r="G17" s="40"/>
      <c r="H17" s="40"/>
      <c r="I17" s="142" t="s">
        <v>26</v>
      </c>
      <c r="J17" s="35" t="str">
        <f>'Rekapitulace stavby'!AN13</f>
        <v>Vyplň údaj</v>
      </c>
      <c r="K17" s="40"/>
      <c r="L17" s="13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41"/>
      <c r="G18" s="141"/>
      <c r="H18" s="141"/>
      <c r="I18" s="142" t="s">
        <v>29</v>
      </c>
      <c r="J18" s="35" t="str">
        <f>'Rekapitulace stavby'!AN14</f>
        <v>Vyplň údaj</v>
      </c>
      <c r="K18" s="40"/>
      <c r="L18" s="13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38"/>
      <c r="J19" s="40"/>
      <c r="K19" s="40"/>
      <c r="L19" s="13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6" t="s">
        <v>33</v>
      </c>
      <c r="E20" s="40"/>
      <c r="F20" s="40"/>
      <c r="G20" s="40"/>
      <c r="H20" s="40"/>
      <c r="I20" s="142" t="s">
        <v>26</v>
      </c>
      <c r="J20" s="141" t="str">
        <f>IF('Rekapitulace stavby'!AN16="","",'Rekapitulace stavby'!AN16)</f>
        <v/>
      </c>
      <c r="K20" s="40"/>
      <c r="L20" s="13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1" t="str">
        <f>IF('Rekapitulace stavby'!E17="","",'Rekapitulace stavby'!E17)</f>
        <v xml:space="preserve"> </v>
      </c>
      <c r="F21" s="40"/>
      <c r="G21" s="40"/>
      <c r="H21" s="40"/>
      <c r="I21" s="142" t="s">
        <v>29</v>
      </c>
      <c r="J21" s="141" t="str">
        <f>IF('Rekapitulace stavby'!AN17="","",'Rekapitulace stavby'!AN17)</f>
        <v/>
      </c>
      <c r="K21" s="40"/>
      <c r="L21" s="13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38"/>
      <c r="J22" s="40"/>
      <c r="K22" s="40"/>
      <c r="L22" s="13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6" t="s">
        <v>36</v>
      </c>
      <c r="E23" s="40"/>
      <c r="F23" s="40"/>
      <c r="G23" s="40"/>
      <c r="H23" s="40"/>
      <c r="I23" s="142" t="s">
        <v>26</v>
      </c>
      <c r="J23" s="141" t="s">
        <v>19</v>
      </c>
      <c r="K23" s="40"/>
      <c r="L23" s="13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1" t="s">
        <v>37</v>
      </c>
      <c r="F24" s="40"/>
      <c r="G24" s="40"/>
      <c r="H24" s="40"/>
      <c r="I24" s="142" t="s">
        <v>29</v>
      </c>
      <c r="J24" s="141" t="s">
        <v>19</v>
      </c>
      <c r="K24" s="40"/>
      <c r="L24" s="13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38"/>
      <c r="J25" s="40"/>
      <c r="K25" s="40"/>
      <c r="L25" s="13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6" t="s">
        <v>38</v>
      </c>
      <c r="E26" s="40"/>
      <c r="F26" s="40"/>
      <c r="G26" s="40"/>
      <c r="H26" s="40"/>
      <c r="I26" s="138"/>
      <c r="J26" s="40"/>
      <c r="K26" s="40"/>
      <c r="L26" s="13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4"/>
      <c r="B27" s="145"/>
      <c r="C27" s="144"/>
      <c r="D27" s="144"/>
      <c r="E27" s="146" t="s">
        <v>19</v>
      </c>
      <c r="F27" s="146"/>
      <c r="G27" s="146"/>
      <c r="H27" s="146"/>
      <c r="I27" s="147"/>
      <c r="J27" s="144"/>
      <c r="K27" s="144"/>
      <c r="L27" s="148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38"/>
      <c r="J28" s="40"/>
      <c r="K28" s="40"/>
      <c r="L28" s="13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9"/>
      <c r="E29" s="149"/>
      <c r="F29" s="149"/>
      <c r="G29" s="149"/>
      <c r="H29" s="149"/>
      <c r="I29" s="150"/>
      <c r="J29" s="149"/>
      <c r="K29" s="149"/>
      <c r="L29" s="139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1" t="s">
        <v>40</v>
      </c>
      <c r="E30" s="40"/>
      <c r="F30" s="40"/>
      <c r="G30" s="40"/>
      <c r="H30" s="40"/>
      <c r="I30" s="138"/>
      <c r="J30" s="152">
        <f>ROUND(J92, 2)</f>
        <v>0</v>
      </c>
      <c r="K30" s="40"/>
      <c r="L30" s="13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9"/>
      <c r="E31" s="149"/>
      <c r="F31" s="149"/>
      <c r="G31" s="149"/>
      <c r="H31" s="149"/>
      <c r="I31" s="150"/>
      <c r="J31" s="149"/>
      <c r="K31" s="149"/>
      <c r="L31" s="13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3" t="s">
        <v>42</v>
      </c>
      <c r="G32" s="40"/>
      <c r="H32" s="40"/>
      <c r="I32" s="154" t="s">
        <v>41</v>
      </c>
      <c r="J32" s="153" t="s">
        <v>43</v>
      </c>
      <c r="K32" s="40"/>
      <c r="L32" s="13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5" t="s">
        <v>44</v>
      </c>
      <c r="E33" s="136" t="s">
        <v>45</v>
      </c>
      <c r="F33" s="156">
        <f>ROUND((SUM(BE92:BE223)),  2)</f>
        <v>0</v>
      </c>
      <c r="G33" s="40"/>
      <c r="H33" s="40"/>
      <c r="I33" s="157">
        <v>0.20999999999999999</v>
      </c>
      <c r="J33" s="156">
        <f>ROUND(((SUM(BE92:BE223))*I33),  2)</f>
        <v>0</v>
      </c>
      <c r="K33" s="40"/>
      <c r="L33" s="13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6" t="s">
        <v>46</v>
      </c>
      <c r="F34" s="156">
        <f>ROUND((SUM(BF92:BF223)),  2)</f>
        <v>0</v>
      </c>
      <c r="G34" s="40"/>
      <c r="H34" s="40"/>
      <c r="I34" s="157">
        <v>0.14999999999999999</v>
      </c>
      <c r="J34" s="156">
        <f>ROUND(((SUM(BF92:BF223))*I34),  2)</f>
        <v>0</v>
      </c>
      <c r="K34" s="40"/>
      <c r="L34" s="13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6" t="s">
        <v>47</v>
      </c>
      <c r="F35" s="156">
        <f>ROUND((SUM(BG92:BG223)),  2)</f>
        <v>0</v>
      </c>
      <c r="G35" s="40"/>
      <c r="H35" s="40"/>
      <c r="I35" s="157">
        <v>0.20999999999999999</v>
      </c>
      <c r="J35" s="156">
        <f>0</f>
        <v>0</v>
      </c>
      <c r="K35" s="40"/>
      <c r="L35" s="13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6" t="s">
        <v>48</v>
      </c>
      <c r="F36" s="156">
        <f>ROUND((SUM(BH92:BH223)),  2)</f>
        <v>0</v>
      </c>
      <c r="G36" s="40"/>
      <c r="H36" s="40"/>
      <c r="I36" s="157">
        <v>0.14999999999999999</v>
      </c>
      <c r="J36" s="156">
        <f>0</f>
        <v>0</v>
      </c>
      <c r="K36" s="40"/>
      <c r="L36" s="13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6" t="s">
        <v>49</v>
      </c>
      <c r="F37" s="156">
        <f>ROUND((SUM(BI92:BI223)),  2)</f>
        <v>0</v>
      </c>
      <c r="G37" s="40"/>
      <c r="H37" s="40"/>
      <c r="I37" s="157">
        <v>0</v>
      </c>
      <c r="J37" s="156">
        <f>0</f>
        <v>0</v>
      </c>
      <c r="K37" s="40"/>
      <c r="L37" s="13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38"/>
      <c r="J38" s="40"/>
      <c r="K38" s="40"/>
      <c r="L38" s="13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8"/>
      <c r="D39" s="159" t="s">
        <v>50</v>
      </c>
      <c r="E39" s="160"/>
      <c r="F39" s="160"/>
      <c r="G39" s="161" t="s">
        <v>51</v>
      </c>
      <c r="H39" s="162" t="s">
        <v>52</v>
      </c>
      <c r="I39" s="163"/>
      <c r="J39" s="164">
        <f>SUM(J30:J37)</f>
        <v>0</v>
      </c>
      <c r="K39" s="165"/>
      <c r="L39" s="13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6"/>
      <c r="C40" s="167"/>
      <c r="D40" s="167"/>
      <c r="E40" s="167"/>
      <c r="F40" s="167"/>
      <c r="G40" s="167"/>
      <c r="H40" s="167"/>
      <c r="I40" s="168"/>
      <c r="J40" s="167"/>
      <c r="K40" s="167"/>
      <c r="L40" s="13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1"/>
      <c r="J44" s="170"/>
      <c r="K44" s="170"/>
      <c r="L44" s="139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106</v>
      </c>
      <c r="D45" s="42"/>
      <c r="E45" s="42"/>
      <c r="F45" s="42"/>
      <c r="G45" s="42"/>
      <c r="H45" s="42"/>
      <c r="I45" s="138"/>
      <c r="J45" s="42"/>
      <c r="K45" s="42"/>
      <c r="L45" s="139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38"/>
      <c r="J46" s="42"/>
      <c r="K46" s="42"/>
      <c r="L46" s="13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138"/>
      <c r="J47" s="42"/>
      <c r="K47" s="42"/>
      <c r="L47" s="13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2" t="str">
        <f>E7</f>
        <v>Otvovice ON - oprava</v>
      </c>
      <c r="F48" s="34"/>
      <c r="G48" s="34"/>
      <c r="H48" s="34"/>
      <c r="I48" s="138"/>
      <c r="J48" s="42"/>
      <c r="K48" s="42"/>
      <c r="L48" s="13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104</v>
      </c>
      <c r="D49" s="42"/>
      <c r="E49" s="42"/>
      <c r="F49" s="42"/>
      <c r="G49" s="42"/>
      <c r="H49" s="42"/>
      <c r="I49" s="138"/>
      <c r="J49" s="42"/>
      <c r="K49" s="42"/>
      <c r="L49" s="13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SO.02 - Oprava střechy</v>
      </c>
      <c r="F50" s="42"/>
      <c r="G50" s="42"/>
      <c r="H50" s="42"/>
      <c r="I50" s="138"/>
      <c r="J50" s="42"/>
      <c r="K50" s="42"/>
      <c r="L50" s="13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38"/>
      <c r="J51" s="42"/>
      <c r="K51" s="42"/>
      <c r="L51" s="139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Otvovice</v>
      </c>
      <c r="G52" s="42"/>
      <c r="H52" s="42"/>
      <c r="I52" s="142" t="s">
        <v>23</v>
      </c>
      <c r="J52" s="74" t="str">
        <f>IF(J12="","",J12)</f>
        <v>22. 5. 2020</v>
      </c>
      <c r="K52" s="42"/>
      <c r="L52" s="13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38"/>
      <c r="J53" s="42"/>
      <c r="K53" s="42"/>
      <c r="L53" s="13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Správa železnic, státní organizace</v>
      </c>
      <c r="G54" s="42"/>
      <c r="H54" s="42"/>
      <c r="I54" s="142" t="s">
        <v>33</v>
      </c>
      <c r="J54" s="38" t="str">
        <f>E21</f>
        <v xml:space="preserve"> </v>
      </c>
      <c r="K54" s="42"/>
      <c r="L54" s="13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142" t="s">
        <v>36</v>
      </c>
      <c r="J55" s="38" t="str">
        <f>E24</f>
        <v>L. Malý</v>
      </c>
      <c r="K55" s="42"/>
      <c r="L55" s="13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38"/>
      <c r="J56" s="42"/>
      <c r="K56" s="42"/>
      <c r="L56" s="13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3" t="s">
        <v>107</v>
      </c>
      <c r="D57" s="174"/>
      <c r="E57" s="174"/>
      <c r="F57" s="174"/>
      <c r="G57" s="174"/>
      <c r="H57" s="174"/>
      <c r="I57" s="175"/>
      <c r="J57" s="176" t="s">
        <v>108</v>
      </c>
      <c r="K57" s="174"/>
      <c r="L57" s="13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38"/>
      <c r="J58" s="42"/>
      <c r="K58" s="42"/>
      <c r="L58" s="13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7" t="s">
        <v>72</v>
      </c>
      <c r="D59" s="42"/>
      <c r="E59" s="42"/>
      <c r="F59" s="42"/>
      <c r="G59" s="42"/>
      <c r="H59" s="42"/>
      <c r="I59" s="138"/>
      <c r="J59" s="104">
        <f>J92</f>
        <v>0</v>
      </c>
      <c r="K59" s="42"/>
      <c r="L59" s="13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109</v>
      </c>
    </row>
    <row r="60" s="9" customFormat="1" ht="24.96" customHeight="1">
      <c r="A60" s="9"/>
      <c r="B60" s="178"/>
      <c r="C60" s="179"/>
      <c r="D60" s="180" t="s">
        <v>722</v>
      </c>
      <c r="E60" s="181"/>
      <c r="F60" s="181"/>
      <c r="G60" s="181"/>
      <c r="H60" s="181"/>
      <c r="I60" s="182"/>
      <c r="J60" s="183">
        <f>J93</f>
        <v>0</v>
      </c>
      <c r="K60" s="179"/>
      <c r="L60" s="18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78"/>
      <c r="C61" s="179"/>
      <c r="D61" s="180" t="s">
        <v>110</v>
      </c>
      <c r="E61" s="181"/>
      <c r="F61" s="181"/>
      <c r="G61" s="181"/>
      <c r="H61" s="181"/>
      <c r="I61" s="182"/>
      <c r="J61" s="183">
        <f>J96</f>
        <v>0</v>
      </c>
      <c r="K61" s="179"/>
      <c r="L61" s="184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0" customFormat="1" ht="19.92" customHeight="1">
      <c r="A62" s="10"/>
      <c r="B62" s="185"/>
      <c r="C62" s="186"/>
      <c r="D62" s="187" t="s">
        <v>111</v>
      </c>
      <c r="E62" s="188"/>
      <c r="F62" s="188"/>
      <c r="G62" s="188"/>
      <c r="H62" s="188"/>
      <c r="I62" s="189"/>
      <c r="J62" s="190">
        <f>J97</f>
        <v>0</v>
      </c>
      <c r="K62" s="186"/>
      <c r="L62" s="19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5"/>
      <c r="C63" s="186"/>
      <c r="D63" s="187" t="s">
        <v>723</v>
      </c>
      <c r="E63" s="188"/>
      <c r="F63" s="188"/>
      <c r="G63" s="188"/>
      <c r="H63" s="188"/>
      <c r="I63" s="189"/>
      <c r="J63" s="190">
        <f>J99</f>
        <v>0</v>
      </c>
      <c r="K63" s="186"/>
      <c r="L63" s="19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5"/>
      <c r="C64" s="186"/>
      <c r="D64" s="187" t="s">
        <v>115</v>
      </c>
      <c r="E64" s="188"/>
      <c r="F64" s="188"/>
      <c r="G64" s="188"/>
      <c r="H64" s="188"/>
      <c r="I64" s="189"/>
      <c r="J64" s="190">
        <f>J106</f>
        <v>0</v>
      </c>
      <c r="K64" s="186"/>
      <c r="L64" s="19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5"/>
      <c r="C65" s="186"/>
      <c r="D65" s="187" t="s">
        <v>116</v>
      </c>
      <c r="E65" s="188"/>
      <c r="F65" s="188"/>
      <c r="G65" s="188"/>
      <c r="H65" s="188"/>
      <c r="I65" s="189"/>
      <c r="J65" s="190">
        <f>J120</f>
        <v>0</v>
      </c>
      <c r="K65" s="186"/>
      <c r="L65" s="19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8"/>
      <c r="C66" s="179"/>
      <c r="D66" s="180" t="s">
        <v>117</v>
      </c>
      <c r="E66" s="181"/>
      <c r="F66" s="181"/>
      <c r="G66" s="181"/>
      <c r="H66" s="181"/>
      <c r="I66" s="182"/>
      <c r="J66" s="183">
        <f>J122</f>
        <v>0</v>
      </c>
      <c r="K66" s="179"/>
      <c r="L66" s="184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5"/>
      <c r="C67" s="186"/>
      <c r="D67" s="187" t="s">
        <v>724</v>
      </c>
      <c r="E67" s="188"/>
      <c r="F67" s="188"/>
      <c r="G67" s="188"/>
      <c r="H67" s="188"/>
      <c r="I67" s="189"/>
      <c r="J67" s="190">
        <f>J123</f>
        <v>0</v>
      </c>
      <c r="K67" s="186"/>
      <c r="L67" s="191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5"/>
      <c r="C68" s="186"/>
      <c r="D68" s="187" t="s">
        <v>725</v>
      </c>
      <c r="E68" s="188"/>
      <c r="F68" s="188"/>
      <c r="G68" s="188"/>
      <c r="H68" s="188"/>
      <c r="I68" s="189"/>
      <c r="J68" s="190">
        <f>J128</f>
        <v>0</v>
      </c>
      <c r="K68" s="186"/>
      <c r="L68" s="191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5"/>
      <c r="C69" s="186"/>
      <c r="D69" s="187" t="s">
        <v>121</v>
      </c>
      <c r="E69" s="188"/>
      <c r="F69" s="188"/>
      <c r="G69" s="188"/>
      <c r="H69" s="188"/>
      <c r="I69" s="189"/>
      <c r="J69" s="190">
        <f>J160</f>
        <v>0</v>
      </c>
      <c r="K69" s="186"/>
      <c r="L69" s="191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5"/>
      <c r="C70" s="186"/>
      <c r="D70" s="187" t="s">
        <v>726</v>
      </c>
      <c r="E70" s="188"/>
      <c r="F70" s="188"/>
      <c r="G70" s="188"/>
      <c r="H70" s="188"/>
      <c r="I70" s="189"/>
      <c r="J70" s="190">
        <f>J196</f>
        <v>0</v>
      </c>
      <c r="K70" s="186"/>
      <c r="L70" s="191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5"/>
      <c r="C71" s="186"/>
      <c r="D71" s="187" t="s">
        <v>123</v>
      </c>
      <c r="E71" s="188"/>
      <c r="F71" s="188"/>
      <c r="G71" s="188"/>
      <c r="H71" s="188"/>
      <c r="I71" s="189"/>
      <c r="J71" s="190">
        <f>J209</f>
        <v>0</v>
      </c>
      <c r="K71" s="186"/>
      <c r="L71" s="191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5"/>
      <c r="C72" s="186"/>
      <c r="D72" s="187" t="s">
        <v>727</v>
      </c>
      <c r="E72" s="188"/>
      <c r="F72" s="188"/>
      <c r="G72" s="188"/>
      <c r="H72" s="188"/>
      <c r="I72" s="189"/>
      <c r="J72" s="190">
        <f>J212</f>
        <v>0</v>
      </c>
      <c r="K72" s="186"/>
      <c r="L72" s="191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40"/>
      <c r="B73" s="41"/>
      <c r="C73" s="42"/>
      <c r="D73" s="42"/>
      <c r="E73" s="42"/>
      <c r="F73" s="42"/>
      <c r="G73" s="42"/>
      <c r="H73" s="42"/>
      <c r="I73" s="138"/>
      <c r="J73" s="42"/>
      <c r="K73" s="42"/>
      <c r="L73" s="139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61"/>
      <c r="C74" s="62"/>
      <c r="D74" s="62"/>
      <c r="E74" s="62"/>
      <c r="F74" s="62"/>
      <c r="G74" s="62"/>
      <c r="H74" s="62"/>
      <c r="I74" s="168"/>
      <c r="J74" s="62"/>
      <c r="K74" s="62"/>
      <c r="L74" s="139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8" s="2" customFormat="1" ht="6.96" customHeight="1">
      <c r="A78" s="40"/>
      <c r="B78" s="63"/>
      <c r="C78" s="64"/>
      <c r="D78" s="64"/>
      <c r="E78" s="64"/>
      <c r="F78" s="64"/>
      <c r="G78" s="64"/>
      <c r="H78" s="64"/>
      <c r="I78" s="171"/>
      <c r="J78" s="64"/>
      <c r="K78" s="64"/>
      <c r="L78" s="139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4.96" customHeight="1">
      <c r="A79" s="40"/>
      <c r="B79" s="41"/>
      <c r="C79" s="25" t="s">
        <v>127</v>
      </c>
      <c r="D79" s="42"/>
      <c r="E79" s="42"/>
      <c r="F79" s="42"/>
      <c r="G79" s="42"/>
      <c r="H79" s="42"/>
      <c r="I79" s="138"/>
      <c r="J79" s="42"/>
      <c r="K79" s="42"/>
      <c r="L79" s="139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138"/>
      <c r="J80" s="42"/>
      <c r="K80" s="42"/>
      <c r="L80" s="139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16</v>
      </c>
      <c r="D81" s="42"/>
      <c r="E81" s="42"/>
      <c r="F81" s="42"/>
      <c r="G81" s="42"/>
      <c r="H81" s="42"/>
      <c r="I81" s="138"/>
      <c r="J81" s="42"/>
      <c r="K81" s="42"/>
      <c r="L81" s="139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172" t="str">
        <f>E7</f>
        <v>Otvovice ON - oprava</v>
      </c>
      <c r="F82" s="34"/>
      <c r="G82" s="34"/>
      <c r="H82" s="34"/>
      <c r="I82" s="138"/>
      <c r="J82" s="42"/>
      <c r="K82" s="42"/>
      <c r="L82" s="139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104</v>
      </c>
      <c r="D83" s="42"/>
      <c r="E83" s="42"/>
      <c r="F83" s="42"/>
      <c r="G83" s="42"/>
      <c r="H83" s="42"/>
      <c r="I83" s="138"/>
      <c r="J83" s="42"/>
      <c r="K83" s="42"/>
      <c r="L83" s="139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6.5" customHeight="1">
      <c r="A84" s="40"/>
      <c r="B84" s="41"/>
      <c r="C84" s="42"/>
      <c r="D84" s="42"/>
      <c r="E84" s="71" t="str">
        <f>E9</f>
        <v>SO.02 - Oprava střechy</v>
      </c>
      <c r="F84" s="42"/>
      <c r="G84" s="42"/>
      <c r="H84" s="42"/>
      <c r="I84" s="138"/>
      <c r="J84" s="42"/>
      <c r="K84" s="42"/>
      <c r="L84" s="139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138"/>
      <c r="J85" s="42"/>
      <c r="K85" s="42"/>
      <c r="L85" s="139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21</v>
      </c>
      <c r="D86" s="42"/>
      <c r="E86" s="42"/>
      <c r="F86" s="29" t="str">
        <f>F12</f>
        <v>Otvovice</v>
      </c>
      <c r="G86" s="42"/>
      <c r="H86" s="42"/>
      <c r="I86" s="142" t="s">
        <v>23</v>
      </c>
      <c r="J86" s="74" t="str">
        <f>IF(J12="","",J12)</f>
        <v>22. 5. 2020</v>
      </c>
      <c r="K86" s="42"/>
      <c r="L86" s="139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138"/>
      <c r="J87" s="42"/>
      <c r="K87" s="42"/>
      <c r="L87" s="139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5.15" customHeight="1">
      <c r="A88" s="40"/>
      <c r="B88" s="41"/>
      <c r="C88" s="34" t="s">
        <v>25</v>
      </c>
      <c r="D88" s="42"/>
      <c r="E88" s="42"/>
      <c r="F88" s="29" t="str">
        <f>E15</f>
        <v>Správa železnic, státní organizace</v>
      </c>
      <c r="G88" s="42"/>
      <c r="H88" s="42"/>
      <c r="I88" s="142" t="s">
        <v>33</v>
      </c>
      <c r="J88" s="38" t="str">
        <f>E21</f>
        <v xml:space="preserve"> </v>
      </c>
      <c r="K88" s="42"/>
      <c r="L88" s="139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5.15" customHeight="1">
      <c r="A89" s="40"/>
      <c r="B89" s="41"/>
      <c r="C89" s="34" t="s">
        <v>31</v>
      </c>
      <c r="D89" s="42"/>
      <c r="E89" s="42"/>
      <c r="F89" s="29" t="str">
        <f>IF(E18="","",E18)</f>
        <v>Vyplň údaj</v>
      </c>
      <c r="G89" s="42"/>
      <c r="H89" s="42"/>
      <c r="I89" s="142" t="s">
        <v>36</v>
      </c>
      <c r="J89" s="38" t="str">
        <f>E24</f>
        <v>L. Malý</v>
      </c>
      <c r="K89" s="42"/>
      <c r="L89" s="139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0.32" customHeight="1">
      <c r="A90" s="40"/>
      <c r="B90" s="41"/>
      <c r="C90" s="42"/>
      <c r="D90" s="42"/>
      <c r="E90" s="42"/>
      <c r="F90" s="42"/>
      <c r="G90" s="42"/>
      <c r="H90" s="42"/>
      <c r="I90" s="138"/>
      <c r="J90" s="42"/>
      <c r="K90" s="42"/>
      <c r="L90" s="139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11" customFormat="1" ht="29.28" customHeight="1">
      <c r="A91" s="192"/>
      <c r="B91" s="193"/>
      <c r="C91" s="194" t="s">
        <v>128</v>
      </c>
      <c r="D91" s="195" t="s">
        <v>59</v>
      </c>
      <c r="E91" s="195" t="s">
        <v>55</v>
      </c>
      <c r="F91" s="195" t="s">
        <v>56</v>
      </c>
      <c r="G91" s="195" t="s">
        <v>129</v>
      </c>
      <c r="H91" s="195" t="s">
        <v>130</v>
      </c>
      <c r="I91" s="196" t="s">
        <v>131</v>
      </c>
      <c r="J91" s="197" t="s">
        <v>108</v>
      </c>
      <c r="K91" s="198" t="s">
        <v>132</v>
      </c>
      <c r="L91" s="199"/>
      <c r="M91" s="94" t="s">
        <v>19</v>
      </c>
      <c r="N91" s="95" t="s">
        <v>44</v>
      </c>
      <c r="O91" s="95" t="s">
        <v>133</v>
      </c>
      <c r="P91" s="95" t="s">
        <v>134</v>
      </c>
      <c r="Q91" s="95" t="s">
        <v>135</v>
      </c>
      <c r="R91" s="95" t="s">
        <v>136</v>
      </c>
      <c r="S91" s="95" t="s">
        <v>137</v>
      </c>
      <c r="T91" s="96" t="s">
        <v>138</v>
      </c>
      <c r="U91" s="192"/>
      <c r="V91" s="192"/>
      <c r="W91" s="192"/>
      <c r="X91" s="192"/>
      <c r="Y91" s="192"/>
      <c r="Z91" s="192"/>
      <c r="AA91" s="192"/>
      <c r="AB91" s="192"/>
      <c r="AC91" s="192"/>
      <c r="AD91" s="192"/>
      <c r="AE91" s="192"/>
    </row>
    <row r="92" s="2" customFormat="1" ht="22.8" customHeight="1">
      <c r="A92" s="40"/>
      <c r="B92" s="41"/>
      <c r="C92" s="101" t="s">
        <v>139</v>
      </c>
      <c r="D92" s="42"/>
      <c r="E92" s="42"/>
      <c r="F92" s="42"/>
      <c r="G92" s="42"/>
      <c r="H92" s="42"/>
      <c r="I92" s="138"/>
      <c r="J92" s="200">
        <f>BK92</f>
        <v>0</v>
      </c>
      <c r="K92" s="42"/>
      <c r="L92" s="46"/>
      <c r="M92" s="97"/>
      <c r="N92" s="201"/>
      <c r="O92" s="98"/>
      <c r="P92" s="202">
        <f>P93+P96+P122</f>
        <v>0</v>
      </c>
      <c r="Q92" s="98"/>
      <c r="R92" s="202">
        <f>R93+R96+R122</f>
        <v>0.049730000000000003</v>
      </c>
      <c r="S92" s="98"/>
      <c r="T92" s="203">
        <f>T93+T96+T122</f>
        <v>37.868160000000003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73</v>
      </c>
      <c r="AU92" s="19" t="s">
        <v>109</v>
      </c>
      <c r="BK92" s="204">
        <f>BK93+BK96+BK122</f>
        <v>0</v>
      </c>
    </row>
    <row r="93" s="12" customFormat="1" ht="25.92" customHeight="1">
      <c r="A93" s="12"/>
      <c r="B93" s="205"/>
      <c r="C93" s="206"/>
      <c r="D93" s="207" t="s">
        <v>73</v>
      </c>
      <c r="E93" s="208" t="s">
        <v>728</v>
      </c>
      <c r="F93" s="208" t="s">
        <v>729</v>
      </c>
      <c r="G93" s="206"/>
      <c r="H93" s="206"/>
      <c r="I93" s="209"/>
      <c r="J93" s="210">
        <f>BK93</f>
        <v>0</v>
      </c>
      <c r="K93" s="206"/>
      <c r="L93" s="211"/>
      <c r="M93" s="212"/>
      <c r="N93" s="213"/>
      <c r="O93" s="213"/>
      <c r="P93" s="214">
        <f>SUM(P94:P95)</f>
        <v>0</v>
      </c>
      <c r="Q93" s="213"/>
      <c r="R93" s="214">
        <f>SUM(R94:R95)</f>
        <v>0</v>
      </c>
      <c r="S93" s="213"/>
      <c r="T93" s="215">
        <f>SUM(T94:T95)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6" t="s">
        <v>149</v>
      </c>
      <c r="AT93" s="217" t="s">
        <v>73</v>
      </c>
      <c r="AU93" s="217" t="s">
        <v>74</v>
      </c>
      <c r="AY93" s="216" t="s">
        <v>142</v>
      </c>
      <c r="BK93" s="218">
        <f>SUM(BK94:BK95)</f>
        <v>0</v>
      </c>
    </row>
    <row r="94" s="2" customFormat="1" ht="16.5" customHeight="1">
      <c r="A94" s="40"/>
      <c r="B94" s="41"/>
      <c r="C94" s="221" t="s">
        <v>82</v>
      </c>
      <c r="D94" s="221" t="s">
        <v>145</v>
      </c>
      <c r="E94" s="222" t="s">
        <v>730</v>
      </c>
      <c r="F94" s="223" t="s">
        <v>729</v>
      </c>
      <c r="G94" s="224" t="s">
        <v>19</v>
      </c>
      <c r="H94" s="225">
        <v>1</v>
      </c>
      <c r="I94" s="226"/>
      <c r="J94" s="227">
        <f>ROUND(I94*H94,2)</f>
        <v>0</v>
      </c>
      <c r="K94" s="228"/>
      <c r="L94" s="46"/>
      <c r="M94" s="229" t="s">
        <v>19</v>
      </c>
      <c r="N94" s="230" t="s">
        <v>45</v>
      </c>
      <c r="O94" s="86"/>
      <c r="P94" s="231">
        <f>O94*H94</f>
        <v>0</v>
      </c>
      <c r="Q94" s="231">
        <v>0</v>
      </c>
      <c r="R94" s="231">
        <f>Q94*H94</f>
        <v>0</v>
      </c>
      <c r="S94" s="231">
        <v>0</v>
      </c>
      <c r="T94" s="232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33" t="s">
        <v>731</v>
      </c>
      <c r="AT94" s="233" t="s">
        <v>145</v>
      </c>
      <c r="AU94" s="233" t="s">
        <v>82</v>
      </c>
      <c r="AY94" s="19" t="s">
        <v>142</v>
      </c>
      <c r="BE94" s="234">
        <f>IF(N94="základní",J94,0)</f>
        <v>0</v>
      </c>
      <c r="BF94" s="234">
        <f>IF(N94="snížená",J94,0)</f>
        <v>0</v>
      </c>
      <c r="BG94" s="234">
        <f>IF(N94="zákl. přenesená",J94,0)</f>
        <v>0</v>
      </c>
      <c r="BH94" s="234">
        <f>IF(N94="sníž. přenesená",J94,0)</f>
        <v>0</v>
      </c>
      <c r="BI94" s="234">
        <f>IF(N94="nulová",J94,0)</f>
        <v>0</v>
      </c>
      <c r="BJ94" s="19" t="s">
        <v>82</v>
      </c>
      <c r="BK94" s="234">
        <f>ROUND(I94*H94,2)</f>
        <v>0</v>
      </c>
      <c r="BL94" s="19" t="s">
        <v>731</v>
      </c>
      <c r="BM94" s="233" t="s">
        <v>732</v>
      </c>
    </row>
    <row r="95" s="2" customFormat="1">
      <c r="A95" s="40"/>
      <c r="B95" s="41"/>
      <c r="C95" s="42"/>
      <c r="D95" s="237" t="s">
        <v>157</v>
      </c>
      <c r="E95" s="42"/>
      <c r="F95" s="247" t="s">
        <v>733</v>
      </c>
      <c r="G95" s="42"/>
      <c r="H95" s="42"/>
      <c r="I95" s="138"/>
      <c r="J95" s="42"/>
      <c r="K95" s="42"/>
      <c r="L95" s="46"/>
      <c r="M95" s="248"/>
      <c r="N95" s="249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157</v>
      </c>
      <c r="AU95" s="19" t="s">
        <v>82</v>
      </c>
    </row>
    <row r="96" s="12" customFormat="1" ht="25.92" customHeight="1">
      <c r="A96" s="12"/>
      <c r="B96" s="205"/>
      <c r="C96" s="206"/>
      <c r="D96" s="207" t="s">
        <v>73</v>
      </c>
      <c r="E96" s="208" t="s">
        <v>140</v>
      </c>
      <c r="F96" s="208" t="s">
        <v>141</v>
      </c>
      <c r="G96" s="206"/>
      <c r="H96" s="206"/>
      <c r="I96" s="209"/>
      <c r="J96" s="210">
        <f>BK96</f>
        <v>0</v>
      </c>
      <c r="K96" s="206"/>
      <c r="L96" s="211"/>
      <c r="M96" s="212"/>
      <c r="N96" s="213"/>
      <c r="O96" s="213"/>
      <c r="P96" s="214">
        <f>P97+P99+P106+P120</f>
        <v>0</v>
      </c>
      <c r="Q96" s="213"/>
      <c r="R96" s="214">
        <f>R97+R99+R106+R120</f>
        <v>0</v>
      </c>
      <c r="S96" s="213"/>
      <c r="T96" s="215">
        <f>T97+T99+T106+T120</f>
        <v>20.2376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6" t="s">
        <v>82</v>
      </c>
      <c r="AT96" s="217" t="s">
        <v>73</v>
      </c>
      <c r="AU96" s="217" t="s">
        <v>74</v>
      </c>
      <c r="AY96" s="216" t="s">
        <v>142</v>
      </c>
      <c r="BK96" s="218">
        <f>BK97+BK99+BK106+BK120</f>
        <v>0</v>
      </c>
    </row>
    <row r="97" s="12" customFormat="1" ht="22.8" customHeight="1">
      <c r="A97" s="12"/>
      <c r="B97" s="205"/>
      <c r="C97" s="206"/>
      <c r="D97" s="207" t="s">
        <v>73</v>
      </c>
      <c r="E97" s="219" t="s">
        <v>143</v>
      </c>
      <c r="F97" s="219" t="s">
        <v>144</v>
      </c>
      <c r="G97" s="206"/>
      <c r="H97" s="206"/>
      <c r="I97" s="209"/>
      <c r="J97" s="220">
        <f>BK97</f>
        <v>0</v>
      </c>
      <c r="K97" s="206"/>
      <c r="L97" s="211"/>
      <c r="M97" s="212"/>
      <c r="N97" s="213"/>
      <c r="O97" s="213"/>
      <c r="P97" s="214">
        <f>P98</f>
        <v>0</v>
      </c>
      <c r="Q97" s="213"/>
      <c r="R97" s="214">
        <f>R98</f>
        <v>0</v>
      </c>
      <c r="S97" s="213"/>
      <c r="T97" s="215">
        <f>T98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6" t="s">
        <v>82</v>
      </c>
      <c r="AT97" s="217" t="s">
        <v>73</v>
      </c>
      <c r="AU97" s="217" t="s">
        <v>82</v>
      </c>
      <c r="AY97" s="216" t="s">
        <v>142</v>
      </c>
      <c r="BK97" s="218">
        <f>BK98</f>
        <v>0</v>
      </c>
    </row>
    <row r="98" s="2" customFormat="1" ht="16.5" customHeight="1">
      <c r="A98" s="40"/>
      <c r="B98" s="41"/>
      <c r="C98" s="221" t="s">
        <v>84</v>
      </c>
      <c r="D98" s="221" t="s">
        <v>145</v>
      </c>
      <c r="E98" s="222" t="s">
        <v>734</v>
      </c>
      <c r="F98" s="223" t="s">
        <v>735</v>
      </c>
      <c r="G98" s="224" t="s">
        <v>155</v>
      </c>
      <c r="H98" s="225">
        <v>2</v>
      </c>
      <c r="I98" s="226"/>
      <c r="J98" s="227">
        <f>ROUND(I98*H98,2)</f>
        <v>0</v>
      </c>
      <c r="K98" s="228"/>
      <c r="L98" s="46"/>
      <c r="M98" s="229" t="s">
        <v>19</v>
      </c>
      <c r="N98" s="230" t="s">
        <v>45</v>
      </c>
      <c r="O98" s="86"/>
      <c r="P98" s="231">
        <f>O98*H98</f>
        <v>0</v>
      </c>
      <c r="Q98" s="231">
        <v>0</v>
      </c>
      <c r="R98" s="231">
        <f>Q98*H98</f>
        <v>0</v>
      </c>
      <c r="S98" s="231">
        <v>0</v>
      </c>
      <c r="T98" s="232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33" t="s">
        <v>149</v>
      </c>
      <c r="AT98" s="233" t="s">
        <v>145</v>
      </c>
      <c r="AU98" s="233" t="s">
        <v>84</v>
      </c>
      <c r="AY98" s="19" t="s">
        <v>142</v>
      </c>
      <c r="BE98" s="234">
        <f>IF(N98="základní",J98,0)</f>
        <v>0</v>
      </c>
      <c r="BF98" s="234">
        <f>IF(N98="snížená",J98,0)</f>
        <v>0</v>
      </c>
      <c r="BG98" s="234">
        <f>IF(N98="zákl. přenesená",J98,0)</f>
        <v>0</v>
      </c>
      <c r="BH98" s="234">
        <f>IF(N98="sníž. přenesená",J98,0)</f>
        <v>0</v>
      </c>
      <c r="BI98" s="234">
        <f>IF(N98="nulová",J98,0)</f>
        <v>0</v>
      </c>
      <c r="BJ98" s="19" t="s">
        <v>82</v>
      </c>
      <c r="BK98" s="234">
        <f>ROUND(I98*H98,2)</f>
        <v>0</v>
      </c>
      <c r="BL98" s="19" t="s">
        <v>149</v>
      </c>
      <c r="BM98" s="233" t="s">
        <v>736</v>
      </c>
    </row>
    <row r="99" s="12" customFormat="1" ht="22.8" customHeight="1">
      <c r="A99" s="12"/>
      <c r="B99" s="205"/>
      <c r="C99" s="206"/>
      <c r="D99" s="207" t="s">
        <v>73</v>
      </c>
      <c r="E99" s="219" t="s">
        <v>186</v>
      </c>
      <c r="F99" s="219" t="s">
        <v>737</v>
      </c>
      <c r="G99" s="206"/>
      <c r="H99" s="206"/>
      <c r="I99" s="209"/>
      <c r="J99" s="220">
        <f>BK99</f>
        <v>0</v>
      </c>
      <c r="K99" s="206"/>
      <c r="L99" s="211"/>
      <c r="M99" s="212"/>
      <c r="N99" s="213"/>
      <c r="O99" s="213"/>
      <c r="P99" s="214">
        <f>SUM(P100:P105)</f>
        <v>0</v>
      </c>
      <c r="Q99" s="213"/>
      <c r="R99" s="214">
        <f>SUM(R100:R105)</f>
        <v>0</v>
      </c>
      <c r="S99" s="213"/>
      <c r="T99" s="215">
        <f>SUM(T100:T105)</f>
        <v>20.2376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6" t="s">
        <v>82</v>
      </c>
      <c r="AT99" s="217" t="s">
        <v>73</v>
      </c>
      <c r="AU99" s="217" t="s">
        <v>82</v>
      </c>
      <c r="AY99" s="216" t="s">
        <v>142</v>
      </c>
      <c r="BK99" s="218">
        <f>SUM(BK100:BK105)</f>
        <v>0</v>
      </c>
    </row>
    <row r="100" s="2" customFormat="1" ht="16.5" customHeight="1">
      <c r="A100" s="40"/>
      <c r="B100" s="41"/>
      <c r="C100" s="221" t="s">
        <v>143</v>
      </c>
      <c r="D100" s="221" t="s">
        <v>145</v>
      </c>
      <c r="E100" s="222" t="s">
        <v>287</v>
      </c>
      <c r="F100" s="223" t="s">
        <v>738</v>
      </c>
      <c r="G100" s="224" t="s">
        <v>271</v>
      </c>
      <c r="H100" s="225">
        <v>1</v>
      </c>
      <c r="I100" s="226"/>
      <c r="J100" s="227">
        <f>ROUND(I100*H100,2)</f>
        <v>0</v>
      </c>
      <c r="K100" s="228"/>
      <c r="L100" s="46"/>
      <c r="M100" s="229" t="s">
        <v>19</v>
      </c>
      <c r="N100" s="230" t="s">
        <v>45</v>
      </c>
      <c r="O100" s="86"/>
      <c r="P100" s="231">
        <f>O100*H100</f>
        <v>0</v>
      </c>
      <c r="Q100" s="231">
        <v>0</v>
      </c>
      <c r="R100" s="231">
        <f>Q100*H100</f>
        <v>0</v>
      </c>
      <c r="S100" s="231">
        <v>0</v>
      </c>
      <c r="T100" s="232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33" t="s">
        <v>149</v>
      </c>
      <c r="AT100" s="233" t="s">
        <v>145</v>
      </c>
      <c r="AU100" s="233" t="s">
        <v>84</v>
      </c>
      <c r="AY100" s="19" t="s">
        <v>142</v>
      </c>
      <c r="BE100" s="234">
        <f>IF(N100="základní",J100,0)</f>
        <v>0</v>
      </c>
      <c r="BF100" s="234">
        <f>IF(N100="snížená",J100,0)</f>
        <v>0</v>
      </c>
      <c r="BG100" s="234">
        <f>IF(N100="zákl. přenesená",J100,0)</f>
        <v>0</v>
      </c>
      <c r="BH100" s="234">
        <f>IF(N100="sníž. přenesená",J100,0)</f>
        <v>0</v>
      </c>
      <c r="BI100" s="234">
        <f>IF(N100="nulová",J100,0)</f>
        <v>0</v>
      </c>
      <c r="BJ100" s="19" t="s">
        <v>82</v>
      </c>
      <c r="BK100" s="234">
        <f>ROUND(I100*H100,2)</f>
        <v>0</v>
      </c>
      <c r="BL100" s="19" t="s">
        <v>149</v>
      </c>
      <c r="BM100" s="233" t="s">
        <v>739</v>
      </c>
    </row>
    <row r="101" s="2" customFormat="1" ht="16.5" customHeight="1">
      <c r="A101" s="40"/>
      <c r="B101" s="41"/>
      <c r="C101" s="221" t="s">
        <v>149</v>
      </c>
      <c r="D101" s="221" t="s">
        <v>145</v>
      </c>
      <c r="E101" s="222" t="s">
        <v>740</v>
      </c>
      <c r="F101" s="223" t="s">
        <v>741</v>
      </c>
      <c r="G101" s="224" t="s">
        <v>367</v>
      </c>
      <c r="H101" s="225">
        <v>20</v>
      </c>
      <c r="I101" s="226"/>
      <c r="J101" s="227">
        <f>ROUND(I101*H101,2)</f>
        <v>0</v>
      </c>
      <c r="K101" s="228"/>
      <c r="L101" s="46"/>
      <c r="M101" s="229" t="s">
        <v>19</v>
      </c>
      <c r="N101" s="230" t="s">
        <v>45</v>
      </c>
      <c r="O101" s="86"/>
      <c r="P101" s="231">
        <f>O101*H101</f>
        <v>0</v>
      </c>
      <c r="Q101" s="231">
        <v>0</v>
      </c>
      <c r="R101" s="231">
        <f>Q101*H101</f>
        <v>0</v>
      </c>
      <c r="S101" s="231">
        <v>1</v>
      </c>
      <c r="T101" s="232">
        <f>S101*H101</f>
        <v>20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33" t="s">
        <v>149</v>
      </c>
      <c r="AT101" s="233" t="s">
        <v>145</v>
      </c>
      <c r="AU101" s="233" t="s">
        <v>84</v>
      </c>
      <c r="AY101" s="19" t="s">
        <v>142</v>
      </c>
      <c r="BE101" s="234">
        <f>IF(N101="základní",J101,0)</f>
        <v>0</v>
      </c>
      <c r="BF101" s="234">
        <f>IF(N101="snížená",J101,0)</f>
        <v>0</v>
      </c>
      <c r="BG101" s="234">
        <f>IF(N101="zákl. přenesená",J101,0)</f>
        <v>0</v>
      </c>
      <c r="BH101" s="234">
        <f>IF(N101="sníž. přenesená",J101,0)</f>
        <v>0</v>
      </c>
      <c r="BI101" s="234">
        <f>IF(N101="nulová",J101,0)</f>
        <v>0</v>
      </c>
      <c r="BJ101" s="19" t="s">
        <v>82</v>
      </c>
      <c r="BK101" s="234">
        <f>ROUND(I101*H101,2)</f>
        <v>0</v>
      </c>
      <c r="BL101" s="19" t="s">
        <v>149</v>
      </c>
      <c r="BM101" s="233" t="s">
        <v>742</v>
      </c>
    </row>
    <row r="102" s="2" customFormat="1" ht="16.5" customHeight="1">
      <c r="A102" s="40"/>
      <c r="B102" s="41"/>
      <c r="C102" s="221" t="s">
        <v>167</v>
      </c>
      <c r="D102" s="221" t="s">
        <v>145</v>
      </c>
      <c r="E102" s="222" t="s">
        <v>743</v>
      </c>
      <c r="F102" s="223" t="s">
        <v>744</v>
      </c>
      <c r="G102" s="224" t="s">
        <v>148</v>
      </c>
      <c r="H102" s="225">
        <v>2.0249999999999999</v>
      </c>
      <c r="I102" s="226"/>
      <c r="J102" s="227">
        <f>ROUND(I102*H102,2)</f>
        <v>0</v>
      </c>
      <c r="K102" s="228"/>
      <c r="L102" s="46"/>
      <c r="M102" s="229" t="s">
        <v>19</v>
      </c>
      <c r="N102" s="230" t="s">
        <v>45</v>
      </c>
      <c r="O102" s="86"/>
      <c r="P102" s="231">
        <f>O102*H102</f>
        <v>0</v>
      </c>
      <c r="Q102" s="231">
        <v>0</v>
      </c>
      <c r="R102" s="231">
        <f>Q102*H102</f>
        <v>0</v>
      </c>
      <c r="S102" s="231">
        <v>0</v>
      </c>
      <c r="T102" s="232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33" t="s">
        <v>149</v>
      </c>
      <c r="AT102" s="233" t="s">
        <v>145</v>
      </c>
      <c r="AU102" s="233" t="s">
        <v>84</v>
      </c>
      <c r="AY102" s="19" t="s">
        <v>142</v>
      </c>
      <c r="BE102" s="234">
        <f>IF(N102="základní",J102,0)</f>
        <v>0</v>
      </c>
      <c r="BF102" s="234">
        <f>IF(N102="snížená",J102,0)</f>
        <v>0</v>
      </c>
      <c r="BG102" s="234">
        <f>IF(N102="zákl. přenesená",J102,0)</f>
        <v>0</v>
      </c>
      <c r="BH102" s="234">
        <f>IF(N102="sníž. přenesená",J102,0)</f>
        <v>0</v>
      </c>
      <c r="BI102" s="234">
        <f>IF(N102="nulová",J102,0)</f>
        <v>0</v>
      </c>
      <c r="BJ102" s="19" t="s">
        <v>82</v>
      </c>
      <c r="BK102" s="234">
        <f>ROUND(I102*H102,2)</f>
        <v>0</v>
      </c>
      <c r="BL102" s="19" t="s">
        <v>149</v>
      </c>
      <c r="BM102" s="233" t="s">
        <v>745</v>
      </c>
    </row>
    <row r="103" s="13" customFormat="1">
      <c r="A103" s="13"/>
      <c r="B103" s="235"/>
      <c r="C103" s="236"/>
      <c r="D103" s="237" t="s">
        <v>151</v>
      </c>
      <c r="E103" s="238" t="s">
        <v>19</v>
      </c>
      <c r="F103" s="239" t="s">
        <v>746</v>
      </c>
      <c r="G103" s="236"/>
      <c r="H103" s="240">
        <v>2.0249999999999999</v>
      </c>
      <c r="I103" s="241"/>
      <c r="J103" s="236"/>
      <c r="K103" s="236"/>
      <c r="L103" s="242"/>
      <c r="M103" s="243"/>
      <c r="N103" s="244"/>
      <c r="O103" s="244"/>
      <c r="P103" s="244"/>
      <c r="Q103" s="244"/>
      <c r="R103" s="244"/>
      <c r="S103" s="244"/>
      <c r="T103" s="24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6" t="s">
        <v>151</v>
      </c>
      <c r="AU103" s="246" t="s">
        <v>84</v>
      </c>
      <c r="AV103" s="13" t="s">
        <v>84</v>
      </c>
      <c r="AW103" s="13" t="s">
        <v>35</v>
      </c>
      <c r="AX103" s="13" t="s">
        <v>82</v>
      </c>
      <c r="AY103" s="246" t="s">
        <v>142</v>
      </c>
    </row>
    <row r="104" s="2" customFormat="1" ht="16.5" customHeight="1">
      <c r="A104" s="40"/>
      <c r="B104" s="41"/>
      <c r="C104" s="221" t="s">
        <v>171</v>
      </c>
      <c r="D104" s="221" t="s">
        <v>145</v>
      </c>
      <c r="E104" s="222" t="s">
        <v>747</v>
      </c>
      <c r="F104" s="223" t="s">
        <v>748</v>
      </c>
      <c r="G104" s="224" t="s">
        <v>174</v>
      </c>
      <c r="H104" s="225">
        <v>1.3500000000000001</v>
      </c>
      <c r="I104" s="226"/>
      <c r="J104" s="227">
        <f>ROUND(I104*H104,2)</f>
        <v>0</v>
      </c>
      <c r="K104" s="228"/>
      <c r="L104" s="46"/>
      <c r="M104" s="229" t="s">
        <v>19</v>
      </c>
      <c r="N104" s="230" t="s">
        <v>45</v>
      </c>
      <c r="O104" s="86"/>
      <c r="P104" s="231">
        <f>O104*H104</f>
        <v>0</v>
      </c>
      <c r="Q104" s="231">
        <v>0</v>
      </c>
      <c r="R104" s="231">
        <f>Q104*H104</f>
        <v>0</v>
      </c>
      <c r="S104" s="231">
        <v>0.17599999999999999</v>
      </c>
      <c r="T104" s="232">
        <f>S104*H104</f>
        <v>0.23760000000000001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33" t="s">
        <v>149</v>
      </c>
      <c r="AT104" s="233" t="s">
        <v>145</v>
      </c>
      <c r="AU104" s="233" t="s">
        <v>84</v>
      </c>
      <c r="AY104" s="19" t="s">
        <v>142</v>
      </c>
      <c r="BE104" s="234">
        <f>IF(N104="základní",J104,0)</f>
        <v>0</v>
      </c>
      <c r="BF104" s="234">
        <f>IF(N104="snížená",J104,0)</f>
        <v>0</v>
      </c>
      <c r="BG104" s="234">
        <f>IF(N104="zákl. přenesená",J104,0)</f>
        <v>0</v>
      </c>
      <c r="BH104" s="234">
        <f>IF(N104="sníž. přenesená",J104,0)</f>
        <v>0</v>
      </c>
      <c r="BI104" s="234">
        <f>IF(N104="nulová",J104,0)</f>
        <v>0</v>
      </c>
      <c r="BJ104" s="19" t="s">
        <v>82</v>
      </c>
      <c r="BK104" s="234">
        <f>ROUND(I104*H104,2)</f>
        <v>0</v>
      </c>
      <c r="BL104" s="19" t="s">
        <v>149</v>
      </c>
      <c r="BM104" s="233" t="s">
        <v>749</v>
      </c>
    </row>
    <row r="105" s="13" customFormat="1">
      <c r="A105" s="13"/>
      <c r="B105" s="235"/>
      <c r="C105" s="236"/>
      <c r="D105" s="237" t="s">
        <v>151</v>
      </c>
      <c r="E105" s="238" t="s">
        <v>19</v>
      </c>
      <c r="F105" s="239" t="s">
        <v>750</v>
      </c>
      <c r="G105" s="236"/>
      <c r="H105" s="240">
        <v>1.3500000000000001</v>
      </c>
      <c r="I105" s="241"/>
      <c r="J105" s="236"/>
      <c r="K105" s="236"/>
      <c r="L105" s="242"/>
      <c r="M105" s="243"/>
      <c r="N105" s="244"/>
      <c r="O105" s="244"/>
      <c r="P105" s="244"/>
      <c r="Q105" s="244"/>
      <c r="R105" s="244"/>
      <c r="S105" s="244"/>
      <c r="T105" s="24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6" t="s">
        <v>151</v>
      </c>
      <c r="AU105" s="246" t="s">
        <v>84</v>
      </c>
      <c r="AV105" s="13" t="s">
        <v>84</v>
      </c>
      <c r="AW105" s="13" t="s">
        <v>35</v>
      </c>
      <c r="AX105" s="13" t="s">
        <v>82</v>
      </c>
      <c r="AY105" s="246" t="s">
        <v>142</v>
      </c>
    </row>
    <row r="106" s="12" customFormat="1" ht="22.8" customHeight="1">
      <c r="A106" s="12"/>
      <c r="B106" s="205"/>
      <c r="C106" s="206"/>
      <c r="D106" s="207" t="s">
        <v>73</v>
      </c>
      <c r="E106" s="219" t="s">
        <v>362</v>
      </c>
      <c r="F106" s="219" t="s">
        <v>363</v>
      </c>
      <c r="G106" s="206"/>
      <c r="H106" s="206"/>
      <c r="I106" s="209"/>
      <c r="J106" s="220">
        <f>BK106</f>
        <v>0</v>
      </c>
      <c r="K106" s="206"/>
      <c r="L106" s="211"/>
      <c r="M106" s="212"/>
      <c r="N106" s="213"/>
      <c r="O106" s="213"/>
      <c r="P106" s="214">
        <f>SUM(P107:P119)</f>
        <v>0</v>
      </c>
      <c r="Q106" s="213"/>
      <c r="R106" s="214">
        <f>SUM(R107:R119)</f>
        <v>0</v>
      </c>
      <c r="S106" s="213"/>
      <c r="T106" s="215">
        <f>SUM(T107:T119)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16" t="s">
        <v>82</v>
      </c>
      <c r="AT106" s="217" t="s">
        <v>73</v>
      </c>
      <c r="AU106" s="217" t="s">
        <v>82</v>
      </c>
      <c r="AY106" s="216" t="s">
        <v>142</v>
      </c>
      <c r="BK106" s="218">
        <f>SUM(BK107:BK119)</f>
        <v>0</v>
      </c>
    </row>
    <row r="107" s="2" customFormat="1" ht="16.5" customHeight="1">
      <c r="A107" s="40"/>
      <c r="B107" s="41"/>
      <c r="C107" s="221" t="s">
        <v>178</v>
      </c>
      <c r="D107" s="221" t="s">
        <v>145</v>
      </c>
      <c r="E107" s="222" t="s">
        <v>371</v>
      </c>
      <c r="F107" s="223" t="s">
        <v>372</v>
      </c>
      <c r="G107" s="224" t="s">
        <v>367</v>
      </c>
      <c r="H107" s="225">
        <v>37.868000000000002</v>
      </c>
      <c r="I107" s="226"/>
      <c r="J107" s="227">
        <f>ROUND(I107*H107,2)</f>
        <v>0</v>
      </c>
      <c r="K107" s="228"/>
      <c r="L107" s="46"/>
      <c r="M107" s="229" t="s">
        <v>19</v>
      </c>
      <c r="N107" s="230" t="s">
        <v>45</v>
      </c>
      <c r="O107" s="86"/>
      <c r="P107" s="231">
        <f>O107*H107</f>
        <v>0</v>
      </c>
      <c r="Q107" s="231">
        <v>0</v>
      </c>
      <c r="R107" s="231">
        <f>Q107*H107</f>
        <v>0</v>
      </c>
      <c r="S107" s="231">
        <v>0</v>
      </c>
      <c r="T107" s="232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33" t="s">
        <v>149</v>
      </c>
      <c r="AT107" s="233" t="s">
        <v>145</v>
      </c>
      <c r="AU107" s="233" t="s">
        <v>84</v>
      </c>
      <c r="AY107" s="19" t="s">
        <v>142</v>
      </c>
      <c r="BE107" s="234">
        <f>IF(N107="základní",J107,0)</f>
        <v>0</v>
      </c>
      <c r="BF107" s="234">
        <f>IF(N107="snížená",J107,0)</f>
        <v>0</v>
      </c>
      <c r="BG107" s="234">
        <f>IF(N107="zákl. přenesená",J107,0)</f>
        <v>0</v>
      </c>
      <c r="BH107" s="234">
        <f>IF(N107="sníž. přenesená",J107,0)</f>
        <v>0</v>
      </c>
      <c r="BI107" s="234">
        <f>IF(N107="nulová",J107,0)</f>
        <v>0</v>
      </c>
      <c r="BJ107" s="19" t="s">
        <v>82</v>
      </c>
      <c r="BK107" s="234">
        <f>ROUND(I107*H107,2)</f>
        <v>0</v>
      </c>
      <c r="BL107" s="19" t="s">
        <v>149</v>
      </c>
      <c r="BM107" s="233" t="s">
        <v>751</v>
      </c>
    </row>
    <row r="108" s="2" customFormat="1" ht="16.5" customHeight="1">
      <c r="A108" s="40"/>
      <c r="B108" s="41"/>
      <c r="C108" s="221" t="s">
        <v>182</v>
      </c>
      <c r="D108" s="221" t="s">
        <v>145</v>
      </c>
      <c r="E108" s="222" t="s">
        <v>375</v>
      </c>
      <c r="F108" s="223" t="s">
        <v>376</v>
      </c>
      <c r="G108" s="224" t="s">
        <v>367</v>
      </c>
      <c r="H108" s="225">
        <v>37.868000000000002</v>
      </c>
      <c r="I108" s="226"/>
      <c r="J108" s="227">
        <f>ROUND(I108*H108,2)</f>
        <v>0</v>
      </c>
      <c r="K108" s="228"/>
      <c r="L108" s="46"/>
      <c r="M108" s="229" t="s">
        <v>19</v>
      </c>
      <c r="N108" s="230" t="s">
        <v>45</v>
      </c>
      <c r="O108" s="86"/>
      <c r="P108" s="231">
        <f>O108*H108</f>
        <v>0</v>
      </c>
      <c r="Q108" s="231">
        <v>0</v>
      </c>
      <c r="R108" s="231">
        <f>Q108*H108</f>
        <v>0</v>
      </c>
      <c r="S108" s="231">
        <v>0</v>
      </c>
      <c r="T108" s="232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33" t="s">
        <v>149</v>
      </c>
      <c r="AT108" s="233" t="s">
        <v>145</v>
      </c>
      <c r="AU108" s="233" t="s">
        <v>84</v>
      </c>
      <c r="AY108" s="19" t="s">
        <v>142</v>
      </c>
      <c r="BE108" s="234">
        <f>IF(N108="základní",J108,0)</f>
        <v>0</v>
      </c>
      <c r="BF108" s="234">
        <f>IF(N108="snížená",J108,0)</f>
        <v>0</v>
      </c>
      <c r="BG108" s="234">
        <f>IF(N108="zákl. přenesená",J108,0)</f>
        <v>0</v>
      </c>
      <c r="BH108" s="234">
        <f>IF(N108="sníž. přenesená",J108,0)</f>
        <v>0</v>
      </c>
      <c r="BI108" s="234">
        <f>IF(N108="nulová",J108,0)</f>
        <v>0</v>
      </c>
      <c r="BJ108" s="19" t="s">
        <v>82</v>
      </c>
      <c r="BK108" s="234">
        <f>ROUND(I108*H108,2)</f>
        <v>0</v>
      </c>
      <c r="BL108" s="19" t="s">
        <v>149</v>
      </c>
      <c r="BM108" s="233" t="s">
        <v>752</v>
      </c>
    </row>
    <row r="109" s="2" customFormat="1" ht="16.5" customHeight="1">
      <c r="A109" s="40"/>
      <c r="B109" s="41"/>
      <c r="C109" s="221" t="s">
        <v>186</v>
      </c>
      <c r="D109" s="221" t="s">
        <v>145</v>
      </c>
      <c r="E109" s="222" t="s">
        <v>379</v>
      </c>
      <c r="F109" s="223" t="s">
        <v>380</v>
      </c>
      <c r="G109" s="224" t="s">
        <v>367</v>
      </c>
      <c r="H109" s="225">
        <v>37.868000000000002</v>
      </c>
      <c r="I109" s="226"/>
      <c r="J109" s="227">
        <f>ROUND(I109*H109,2)</f>
        <v>0</v>
      </c>
      <c r="K109" s="228"/>
      <c r="L109" s="46"/>
      <c r="M109" s="229" t="s">
        <v>19</v>
      </c>
      <c r="N109" s="230" t="s">
        <v>45</v>
      </c>
      <c r="O109" s="86"/>
      <c r="P109" s="231">
        <f>O109*H109</f>
        <v>0</v>
      </c>
      <c r="Q109" s="231">
        <v>0</v>
      </c>
      <c r="R109" s="231">
        <f>Q109*H109</f>
        <v>0</v>
      </c>
      <c r="S109" s="231">
        <v>0</v>
      </c>
      <c r="T109" s="232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33" t="s">
        <v>149</v>
      </c>
      <c r="AT109" s="233" t="s">
        <v>145</v>
      </c>
      <c r="AU109" s="233" t="s">
        <v>84</v>
      </c>
      <c r="AY109" s="19" t="s">
        <v>142</v>
      </c>
      <c r="BE109" s="234">
        <f>IF(N109="základní",J109,0)</f>
        <v>0</v>
      </c>
      <c r="BF109" s="234">
        <f>IF(N109="snížená",J109,0)</f>
        <v>0</v>
      </c>
      <c r="BG109" s="234">
        <f>IF(N109="zákl. přenesená",J109,0)</f>
        <v>0</v>
      </c>
      <c r="BH109" s="234">
        <f>IF(N109="sníž. přenesená",J109,0)</f>
        <v>0</v>
      </c>
      <c r="BI109" s="234">
        <f>IF(N109="nulová",J109,0)</f>
        <v>0</v>
      </c>
      <c r="BJ109" s="19" t="s">
        <v>82</v>
      </c>
      <c r="BK109" s="234">
        <f>ROUND(I109*H109,2)</f>
        <v>0</v>
      </c>
      <c r="BL109" s="19" t="s">
        <v>149</v>
      </c>
      <c r="BM109" s="233" t="s">
        <v>753</v>
      </c>
    </row>
    <row r="110" s="2" customFormat="1" ht="16.5" customHeight="1">
      <c r="A110" s="40"/>
      <c r="B110" s="41"/>
      <c r="C110" s="221" t="s">
        <v>190</v>
      </c>
      <c r="D110" s="221" t="s">
        <v>145</v>
      </c>
      <c r="E110" s="222" t="s">
        <v>754</v>
      </c>
      <c r="F110" s="223" t="s">
        <v>755</v>
      </c>
      <c r="G110" s="224" t="s">
        <v>367</v>
      </c>
      <c r="H110" s="225">
        <v>0.10000000000000001</v>
      </c>
      <c r="I110" s="226"/>
      <c r="J110" s="227">
        <f>ROUND(I110*H110,2)</f>
        <v>0</v>
      </c>
      <c r="K110" s="228"/>
      <c r="L110" s="46"/>
      <c r="M110" s="229" t="s">
        <v>19</v>
      </c>
      <c r="N110" s="230" t="s">
        <v>45</v>
      </c>
      <c r="O110" s="86"/>
      <c r="P110" s="231">
        <f>O110*H110</f>
        <v>0</v>
      </c>
      <c r="Q110" s="231">
        <v>0</v>
      </c>
      <c r="R110" s="231">
        <f>Q110*H110</f>
        <v>0</v>
      </c>
      <c r="S110" s="231">
        <v>0</v>
      </c>
      <c r="T110" s="232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33" t="s">
        <v>149</v>
      </c>
      <c r="AT110" s="233" t="s">
        <v>145</v>
      </c>
      <c r="AU110" s="233" t="s">
        <v>84</v>
      </c>
      <c r="AY110" s="19" t="s">
        <v>142</v>
      </c>
      <c r="BE110" s="234">
        <f>IF(N110="základní",J110,0)</f>
        <v>0</v>
      </c>
      <c r="BF110" s="234">
        <f>IF(N110="snížená",J110,0)</f>
        <v>0</v>
      </c>
      <c r="BG110" s="234">
        <f>IF(N110="zákl. přenesená",J110,0)</f>
        <v>0</v>
      </c>
      <c r="BH110" s="234">
        <f>IF(N110="sníž. přenesená",J110,0)</f>
        <v>0</v>
      </c>
      <c r="BI110" s="234">
        <f>IF(N110="nulová",J110,0)</f>
        <v>0</v>
      </c>
      <c r="BJ110" s="19" t="s">
        <v>82</v>
      </c>
      <c r="BK110" s="234">
        <f>ROUND(I110*H110,2)</f>
        <v>0</v>
      </c>
      <c r="BL110" s="19" t="s">
        <v>149</v>
      </c>
      <c r="BM110" s="233" t="s">
        <v>756</v>
      </c>
    </row>
    <row r="111" s="2" customFormat="1">
      <c r="A111" s="40"/>
      <c r="B111" s="41"/>
      <c r="C111" s="42"/>
      <c r="D111" s="237" t="s">
        <v>157</v>
      </c>
      <c r="E111" s="42"/>
      <c r="F111" s="247" t="s">
        <v>757</v>
      </c>
      <c r="G111" s="42"/>
      <c r="H111" s="42"/>
      <c r="I111" s="138"/>
      <c r="J111" s="42"/>
      <c r="K111" s="42"/>
      <c r="L111" s="46"/>
      <c r="M111" s="248"/>
      <c r="N111" s="249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157</v>
      </c>
      <c r="AU111" s="19" t="s">
        <v>84</v>
      </c>
    </row>
    <row r="112" s="2" customFormat="1" ht="16.5" customHeight="1">
      <c r="A112" s="40"/>
      <c r="B112" s="41"/>
      <c r="C112" s="221" t="s">
        <v>197</v>
      </c>
      <c r="D112" s="221" t="s">
        <v>145</v>
      </c>
      <c r="E112" s="222" t="s">
        <v>758</v>
      </c>
      <c r="F112" s="223" t="s">
        <v>759</v>
      </c>
      <c r="G112" s="224" t="s">
        <v>367</v>
      </c>
      <c r="H112" s="225">
        <v>19.984999999999999</v>
      </c>
      <c r="I112" s="226"/>
      <c r="J112" s="227">
        <f>ROUND(I112*H112,2)</f>
        <v>0</v>
      </c>
      <c r="K112" s="228"/>
      <c r="L112" s="46"/>
      <c r="M112" s="229" t="s">
        <v>19</v>
      </c>
      <c r="N112" s="230" t="s">
        <v>45</v>
      </c>
      <c r="O112" s="86"/>
      <c r="P112" s="231">
        <f>O112*H112</f>
        <v>0</v>
      </c>
      <c r="Q112" s="231">
        <v>0</v>
      </c>
      <c r="R112" s="231">
        <f>Q112*H112</f>
        <v>0</v>
      </c>
      <c r="S112" s="231">
        <v>0</v>
      </c>
      <c r="T112" s="232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33" t="s">
        <v>149</v>
      </c>
      <c r="AT112" s="233" t="s">
        <v>145</v>
      </c>
      <c r="AU112" s="233" t="s">
        <v>84</v>
      </c>
      <c r="AY112" s="19" t="s">
        <v>142</v>
      </c>
      <c r="BE112" s="234">
        <f>IF(N112="základní",J112,0)</f>
        <v>0</v>
      </c>
      <c r="BF112" s="234">
        <f>IF(N112="snížená",J112,0)</f>
        <v>0</v>
      </c>
      <c r="BG112" s="234">
        <f>IF(N112="zákl. přenesená",J112,0)</f>
        <v>0</v>
      </c>
      <c r="BH112" s="234">
        <f>IF(N112="sníž. přenesená",J112,0)</f>
        <v>0</v>
      </c>
      <c r="BI112" s="234">
        <f>IF(N112="nulová",J112,0)</f>
        <v>0</v>
      </c>
      <c r="BJ112" s="19" t="s">
        <v>82</v>
      </c>
      <c r="BK112" s="234">
        <f>ROUND(I112*H112,2)</f>
        <v>0</v>
      </c>
      <c r="BL112" s="19" t="s">
        <v>149</v>
      </c>
      <c r="BM112" s="233" t="s">
        <v>760</v>
      </c>
    </row>
    <row r="113" s="2" customFormat="1" ht="16.5" customHeight="1">
      <c r="A113" s="40"/>
      <c r="B113" s="41"/>
      <c r="C113" s="221" t="s">
        <v>205</v>
      </c>
      <c r="D113" s="221" t="s">
        <v>145</v>
      </c>
      <c r="E113" s="222" t="s">
        <v>761</v>
      </c>
      <c r="F113" s="223" t="s">
        <v>762</v>
      </c>
      <c r="G113" s="224" t="s">
        <v>367</v>
      </c>
      <c r="H113" s="225">
        <v>2.9119999999999999</v>
      </c>
      <c r="I113" s="226"/>
      <c r="J113" s="227">
        <f>ROUND(I113*H113,2)</f>
        <v>0</v>
      </c>
      <c r="K113" s="228"/>
      <c r="L113" s="46"/>
      <c r="M113" s="229" t="s">
        <v>19</v>
      </c>
      <c r="N113" s="230" t="s">
        <v>45</v>
      </c>
      <c r="O113" s="86"/>
      <c r="P113" s="231">
        <f>O113*H113</f>
        <v>0</v>
      </c>
      <c r="Q113" s="231">
        <v>0</v>
      </c>
      <c r="R113" s="231">
        <f>Q113*H113</f>
        <v>0</v>
      </c>
      <c r="S113" s="231">
        <v>0</v>
      </c>
      <c r="T113" s="232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33" t="s">
        <v>149</v>
      </c>
      <c r="AT113" s="233" t="s">
        <v>145</v>
      </c>
      <c r="AU113" s="233" t="s">
        <v>84</v>
      </c>
      <c r="AY113" s="19" t="s">
        <v>142</v>
      </c>
      <c r="BE113" s="234">
        <f>IF(N113="základní",J113,0)</f>
        <v>0</v>
      </c>
      <c r="BF113" s="234">
        <f>IF(N113="snížená",J113,0)</f>
        <v>0</v>
      </c>
      <c r="BG113" s="234">
        <f>IF(N113="zákl. přenesená",J113,0)</f>
        <v>0</v>
      </c>
      <c r="BH113" s="234">
        <f>IF(N113="sníž. přenesená",J113,0)</f>
        <v>0</v>
      </c>
      <c r="BI113" s="234">
        <f>IF(N113="nulová",J113,0)</f>
        <v>0</v>
      </c>
      <c r="BJ113" s="19" t="s">
        <v>82</v>
      </c>
      <c r="BK113" s="234">
        <f>ROUND(I113*H113,2)</f>
        <v>0</v>
      </c>
      <c r="BL113" s="19" t="s">
        <v>149</v>
      </c>
      <c r="BM113" s="233" t="s">
        <v>763</v>
      </c>
    </row>
    <row r="114" s="2" customFormat="1" ht="21.75" customHeight="1">
      <c r="A114" s="40"/>
      <c r="B114" s="41"/>
      <c r="C114" s="221" t="s">
        <v>212</v>
      </c>
      <c r="D114" s="221" t="s">
        <v>145</v>
      </c>
      <c r="E114" s="222" t="s">
        <v>764</v>
      </c>
      <c r="F114" s="223" t="s">
        <v>765</v>
      </c>
      <c r="G114" s="224" t="s">
        <v>367</v>
      </c>
      <c r="H114" s="225">
        <v>20</v>
      </c>
      <c r="I114" s="226"/>
      <c r="J114" s="227">
        <f>ROUND(I114*H114,2)</f>
        <v>0</v>
      </c>
      <c r="K114" s="228"/>
      <c r="L114" s="46"/>
      <c r="M114" s="229" t="s">
        <v>19</v>
      </c>
      <c r="N114" s="230" t="s">
        <v>45</v>
      </c>
      <c r="O114" s="86"/>
      <c r="P114" s="231">
        <f>O114*H114</f>
        <v>0</v>
      </c>
      <c r="Q114" s="231">
        <v>0</v>
      </c>
      <c r="R114" s="231">
        <f>Q114*H114</f>
        <v>0</v>
      </c>
      <c r="S114" s="231">
        <v>0</v>
      </c>
      <c r="T114" s="232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33" t="s">
        <v>149</v>
      </c>
      <c r="AT114" s="233" t="s">
        <v>145</v>
      </c>
      <c r="AU114" s="233" t="s">
        <v>84</v>
      </c>
      <c r="AY114" s="19" t="s">
        <v>142</v>
      </c>
      <c r="BE114" s="234">
        <f>IF(N114="základní",J114,0)</f>
        <v>0</v>
      </c>
      <c r="BF114" s="234">
        <f>IF(N114="snížená",J114,0)</f>
        <v>0</v>
      </c>
      <c r="BG114" s="234">
        <f>IF(N114="zákl. přenesená",J114,0)</f>
        <v>0</v>
      </c>
      <c r="BH114" s="234">
        <f>IF(N114="sníž. přenesená",J114,0)</f>
        <v>0</v>
      </c>
      <c r="BI114" s="234">
        <f>IF(N114="nulová",J114,0)</f>
        <v>0</v>
      </c>
      <c r="BJ114" s="19" t="s">
        <v>82</v>
      </c>
      <c r="BK114" s="234">
        <f>ROUND(I114*H114,2)</f>
        <v>0</v>
      </c>
      <c r="BL114" s="19" t="s">
        <v>149</v>
      </c>
      <c r="BM114" s="233" t="s">
        <v>766</v>
      </c>
    </row>
    <row r="115" s="2" customFormat="1" ht="16.5" customHeight="1">
      <c r="A115" s="40"/>
      <c r="B115" s="41"/>
      <c r="C115" s="221" t="s">
        <v>225</v>
      </c>
      <c r="D115" s="221" t="s">
        <v>145</v>
      </c>
      <c r="E115" s="222" t="s">
        <v>767</v>
      </c>
      <c r="F115" s="223" t="s">
        <v>768</v>
      </c>
      <c r="G115" s="224" t="s">
        <v>367</v>
      </c>
      <c r="H115" s="225">
        <v>0.441</v>
      </c>
      <c r="I115" s="226"/>
      <c r="J115" s="227">
        <f>ROUND(I115*H115,2)</f>
        <v>0</v>
      </c>
      <c r="K115" s="228"/>
      <c r="L115" s="46"/>
      <c r="M115" s="229" t="s">
        <v>19</v>
      </c>
      <c r="N115" s="230" t="s">
        <v>45</v>
      </c>
      <c r="O115" s="86"/>
      <c r="P115" s="231">
        <f>O115*H115</f>
        <v>0</v>
      </c>
      <c r="Q115" s="231">
        <v>0</v>
      </c>
      <c r="R115" s="231">
        <f>Q115*H115</f>
        <v>0</v>
      </c>
      <c r="S115" s="231">
        <v>0</v>
      </c>
      <c r="T115" s="232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33" t="s">
        <v>149</v>
      </c>
      <c r="AT115" s="233" t="s">
        <v>145</v>
      </c>
      <c r="AU115" s="233" t="s">
        <v>84</v>
      </c>
      <c r="AY115" s="19" t="s">
        <v>142</v>
      </c>
      <c r="BE115" s="234">
        <f>IF(N115="základní",J115,0)</f>
        <v>0</v>
      </c>
      <c r="BF115" s="234">
        <f>IF(N115="snížená",J115,0)</f>
        <v>0</v>
      </c>
      <c r="BG115" s="234">
        <f>IF(N115="zákl. přenesená",J115,0)</f>
        <v>0</v>
      </c>
      <c r="BH115" s="234">
        <f>IF(N115="sníž. přenesená",J115,0)</f>
        <v>0</v>
      </c>
      <c r="BI115" s="234">
        <f>IF(N115="nulová",J115,0)</f>
        <v>0</v>
      </c>
      <c r="BJ115" s="19" t="s">
        <v>82</v>
      </c>
      <c r="BK115" s="234">
        <f>ROUND(I115*H115,2)</f>
        <v>0</v>
      </c>
      <c r="BL115" s="19" t="s">
        <v>149</v>
      </c>
      <c r="BM115" s="233" t="s">
        <v>769</v>
      </c>
    </row>
    <row r="116" s="13" customFormat="1">
      <c r="A116" s="13"/>
      <c r="B116" s="235"/>
      <c r="C116" s="236"/>
      <c r="D116" s="237" t="s">
        <v>151</v>
      </c>
      <c r="E116" s="238" t="s">
        <v>19</v>
      </c>
      <c r="F116" s="239" t="s">
        <v>770</v>
      </c>
      <c r="G116" s="236"/>
      <c r="H116" s="240">
        <v>23.338000000000001</v>
      </c>
      <c r="I116" s="241"/>
      <c r="J116" s="236"/>
      <c r="K116" s="236"/>
      <c r="L116" s="242"/>
      <c r="M116" s="243"/>
      <c r="N116" s="244"/>
      <c r="O116" s="244"/>
      <c r="P116" s="244"/>
      <c r="Q116" s="244"/>
      <c r="R116" s="244"/>
      <c r="S116" s="244"/>
      <c r="T116" s="24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6" t="s">
        <v>151</v>
      </c>
      <c r="AU116" s="246" t="s">
        <v>84</v>
      </c>
      <c r="AV116" s="13" t="s">
        <v>84</v>
      </c>
      <c r="AW116" s="13" t="s">
        <v>35</v>
      </c>
      <c r="AX116" s="13" t="s">
        <v>74</v>
      </c>
      <c r="AY116" s="246" t="s">
        <v>142</v>
      </c>
    </row>
    <row r="117" s="13" customFormat="1">
      <c r="A117" s="13"/>
      <c r="B117" s="235"/>
      <c r="C117" s="236"/>
      <c r="D117" s="237" t="s">
        <v>151</v>
      </c>
      <c r="E117" s="238" t="s">
        <v>19</v>
      </c>
      <c r="F117" s="239" t="s">
        <v>771</v>
      </c>
      <c r="G117" s="236"/>
      <c r="H117" s="240">
        <v>-19.984999999999999</v>
      </c>
      <c r="I117" s="241"/>
      <c r="J117" s="236"/>
      <c r="K117" s="236"/>
      <c r="L117" s="242"/>
      <c r="M117" s="243"/>
      <c r="N117" s="244"/>
      <c r="O117" s="244"/>
      <c r="P117" s="244"/>
      <c r="Q117" s="244"/>
      <c r="R117" s="244"/>
      <c r="S117" s="244"/>
      <c r="T117" s="24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6" t="s">
        <v>151</v>
      </c>
      <c r="AU117" s="246" t="s">
        <v>84</v>
      </c>
      <c r="AV117" s="13" t="s">
        <v>84</v>
      </c>
      <c r="AW117" s="13" t="s">
        <v>35</v>
      </c>
      <c r="AX117" s="13" t="s">
        <v>74</v>
      </c>
      <c r="AY117" s="246" t="s">
        <v>142</v>
      </c>
    </row>
    <row r="118" s="13" customFormat="1">
      <c r="A118" s="13"/>
      <c r="B118" s="235"/>
      <c r="C118" s="236"/>
      <c r="D118" s="237" t="s">
        <v>151</v>
      </c>
      <c r="E118" s="238" t="s">
        <v>19</v>
      </c>
      <c r="F118" s="239" t="s">
        <v>772</v>
      </c>
      <c r="G118" s="236"/>
      <c r="H118" s="240">
        <v>-2.9119999999999999</v>
      </c>
      <c r="I118" s="241"/>
      <c r="J118" s="236"/>
      <c r="K118" s="236"/>
      <c r="L118" s="242"/>
      <c r="M118" s="243"/>
      <c r="N118" s="244"/>
      <c r="O118" s="244"/>
      <c r="P118" s="244"/>
      <c r="Q118" s="244"/>
      <c r="R118" s="244"/>
      <c r="S118" s="244"/>
      <c r="T118" s="24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6" t="s">
        <v>151</v>
      </c>
      <c r="AU118" s="246" t="s">
        <v>84</v>
      </c>
      <c r="AV118" s="13" t="s">
        <v>84</v>
      </c>
      <c r="AW118" s="13" t="s">
        <v>35</v>
      </c>
      <c r="AX118" s="13" t="s">
        <v>74</v>
      </c>
      <c r="AY118" s="246" t="s">
        <v>142</v>
      </c>
    </row>
    <row r="119" s="14" customFormat="1">
      <c r="A119" s="14"/>
      <c r="B119" s="250"/>
      <c r="C119" s="251"/>
      <c r="D119" s="237" t="s">
        <v>151</v>
      </c>
      <c r="E119" s="252" t="s">
        <v>19</v>
      </c>
      <c r="F119" s="253" t="s">
        <v>196</v>
      </c>
      <c r="G119" s="251"/>
      <c r="H119" s="254">
        <v>0.44100000000000161</v>
      </c>
      <c r="I119" s="255"/>
      <c r="J119" s="251"/>
      <c r="K119" s="251"/>
      <c r="L119" s="256"/>
      <c r="M119" s="257"/>
      <c r="N119" s="258"/>
      <c r="O119" s="258"/>
      <c r="P119" s="258"/>
      <c r="Q119" s="258"/>
      <c r="R119" s="258"/>
      <c r="S119" s="258"/>
      <c r="T119" s="259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60" t="s">
        <v>151</v>
      </c>
      <c r="AU119" s="260" t="s">
        <v>84</v>
      </c>
      <c r="AV119" s="14" t="s">
        <v>149</v>
      </c>
      <c r="AW119" s="14" t="s">
        <v>35</v>
      </c>
      <c r="AX119" s="14" t="s">
        <v>82</v>
      </c>
      <c r="AY119" s="260" t="s">
        <v>142</v>
      </c>
    </row>
    <row r="120" s="12" customFormat="1" ht="22.8" customHeight="1">
      <c r="A120" s="12"/>
      <c r="B120" s="205"/>
      <c r="C120" s="206"/>
      <c r="D120" s="207" t="s">
        <v>73</v>
      </c>
      <c r="E120" s="219" t="s">
        <v>393</v>
      </c>
      <c r="F120" s="219" t="s">
        <v>394</v>
      </c>
      <c r="G120" s="206"/>
      <c r="H120" s="206"/>
      <c r="I120" s="209"/>
      <c r="J120" s="220">
        <f>BK120</f>
        <v>0</v>
      </c>
      <c r="K120" s="206"/>
      <c r="L120" s="211"/>
      <c r="M120" s="212"/>
      <c r="N120" s="213"/>
      <c r="O120" s="213"/>
      <c r="P120" s="214">
        <f>P121</f>
        <v>0</v>
      </c>
      <c r="Q120" s="213"/>
      <c r="R120" s="214">
        <f>R121</f>
        <v>0</v>
      </c>
      <c r="S120" s="213"/>
      <c r="T120" s="215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6" t="s">
        <v>82</v>
      </c>
      <c r="AT120" s="217" t="s">
        <v>73</v>
      </c>
      <c r="AU120" s="217" t="s">
        <v>82</v>
      </c>
      <c r="AY120" s="216" t="s">
        <v>142</v>
      </c>
      <c r="BK120" s="218">
        <f>BK121</f>
        <v>0</v>
      </c>
    </row>
    <row r="121" s="2" customFormat="1" ht="16.5" customHeight="1">
      <c r="A121" s="40"/>
      <c r="B121" s="41"/>
      <c r="C121" s="221" t="s">
        <v>8</v>
      </c>
      <c r="D121" s="221" t="s">
        <v>145</v>
      </c>
      <c r="E121" s="222" t="s">
        <v>396</v>
      </c>
      <c r="F121" s="223" t="s">
        <v>397</v>
      </c>
      <c r="G121" s="224" t="s">
        <v>367</v>
      </c>
      <c r="H121" s="225">
        <v>12.865</v>
      </c>
      <c r="I121" s="226"/>
      <c r="J121" s="227">
        <f>ROUND(I121*H121,2)</f>
        <v>0</v>
      </c>
      <c r="K121" s="228"/>
      <c r="L121" s="46"/>
      <c r="M121" s="229" t="s">
        <v>19</v>
      </c>
      <c r="N121" s="230" t="s">
        <v>45</v>
      </c>
      <c r="O121" s="86"/>
      <c r="P121" s="231">
        <f>O121*H121</f>
        <v>0</v>
      </c>
      <c r="Q121" s="231">
        <v>0</v>
      </c>
      <c r="R121" s="231">
        <f>Q121*H121</f>
        <v>0</v>
      </c>
      <c r="S121" s="231">
        <v>0</v>
      </c>
      <c r="T121" s="232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33" t="s">
        <v>149</v>
      </c>
      <c r="AT121" s="233" t="s">
        <v>145</v>
      </c>
      <c r="AU121" s="233" t="s">
        <v>84</v>
      </c>
      <c r="AY121" s="19" t="s">
        <v>142</v>
      </c>
      <c r="BE121" s="234">
        <f>IF(N121="základní",J121,0)</f>
        <v>0</v>
      </c>
      <c r="BF121" s="234">
        <f>IF(N121="snížená",J121,0)</f>
        <v>0</v>
      </c>
      <c r="BG121" s="234">
        <f>IF(N121="zákl. přenesená",J121,0)</f>
        <v>0</v>
      </c>
      <c r="BH121" s="234">
        <f>IF(N121="sníž. přenesená",J121,0)</f>
        <v>0</v>
      </c>
      <c r="BI121" s="234">
        <f>IF(N121="nulová",J121,0)</f>
        <v>0</v>
      </c>
      <c r="BJ121" s="19" t="s">
        <v>82</v>
      </c>
      <c r="BK121" s="234">
        <f>ROUND(I121*H121,2)</f>
        <v>0</v>
      </c>
      <c r="BL121" s="19" t="s">
        <v>149</v>
      </c>
      <c r="BM121" s="233" t="s">
        <v>773</v>
      </c>
    </row>
    <row r="122" s="12" customFormat="1" ht="25.92" customHeight="1">
      <c r="A122" s="12"/>
      <c r="B122" s="205"/>
      <c r="C122" s="206"/>
      <c r="D122" s="207" t="s">
        <v>73</v>
      </c>
      <c r="E122" s="208" t="s">
        <v>399</v>
      </c>
      <c r="F122" s="208" t="s">
        <v>400</v>
      </c>
      <c r="G122" s="206"/>
      <c r="H122" s="206"/>
      <c r="I122" s="209"/>
      <c r="J122" s="210">
        <f>BK122</f>
        <v>0</v>
      </c>
      <c r="K122" s="206"/>
      <c r="L122" s="211"/>
      <c r="M122" s="212"/>
      <c r="N122" s="213"/>
      <c r="O122" s="213"/>
      <c r="P122" s="214">
        <f>P123+P128+P160+P196+P209+P212</f>
        <v>0</v>
      </c>
      <c r="Q122" s="213"/>
      <c r="R122" s="214">
        <f>R123+R128+R160+R196+R209+R212</f>
        <v>0.049730000000000003</v>
      </c>
      <c r="S122" s="213"/>
      <c r="T122" s="215">
        <f>T123+T128+T160+T196+T209+T212</f>
        <v>17.630559999999999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6" t="s">
        <v>84</v>
      </c>
      <c r="AT122" s="217" t="s">
        <v>73</v>
      </c>
      <c r="AU122" s="217" t="s">
        <v>74</v>
      </c>
      <c r="AY122" s="216" t="s">
        <v>142</v>
      </c>
      <c r="BK122" s="218">
        <f>BK123+BK128+BK160+BK196+BK209+BK212</f>
        <v>0</v>
      </c>
    </row>
    <row r="123" s="12" customFormat="1" ht="22.8" customHeight="1">
      <c r="A123" s="12"/>
      <c r="B123" s="205"/>
      <c r="C123" s="206"/>
      <c r="D123" s="207" t="s">
        <v>73</v>
      </c>
      <c r="E123" s="219" t="s">
        <v>406</v>
      </c>
      <c r="F123" s="219" t="s">
        <v>774</v>
      </c>
      <c r="G123" s="206"/>
      <c r="H123" s="206"/>
      <c r="I123" s="209"/>
      <c r="J123" s="220">
        <f>BK123</f>
        <v>0</v>
      </c>
      <c r="K123" s="206"/>
      <c r="L123" s="211"/>
      <c r="M123" s="212"/>
      <c r="N123" s="213"/>
      <c r="O123" s="213"/>
      <c r="P123" s="214">
        <f>SUM(P124:P127)</f>
        <v>0</v>
      </c>
      <c r="Q123" s="213"/>
      <c r="R123" s="214">
        <f>SUM(R124:R127)</f>
        <v>0</v>
      </c>
      <c r="S123" s="213"/>
      <c r="T123" s="215">
        <f>SUM(T124:T127)</f>
        <v>0.037999999999999999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6" t="s">
        <v>84</v>
      </c>
      <c r="AT123" s="217" t="s">
        <v>73</v>
      </c>
      <c r="AU123" s="217" t="s">
        <v>82</v>
      </c>
      <c r="AY123" s="216" t="s">
        <v>142</v>
      </c>
      <c r="BK123" s="218">
        <f>SUM(BK124:BK127)</f>
        <v>0</v>
      </c>
    </row>
    <row r="124" s="2" customFormat="1" ht="16.5" customHeight="1">
      <c r="A124" s="40"/>
      <c r="B124" s="41"/>
      <c r="C124" s="221" t="s">
        <v>234</v>
      </c>
      <c r="D124" s="221" t="s">
        <v>145</v>
      </c>
      <c r="E124" s="222" t="s">
        <v>775</v>
      </c>
      <c r="F124" s="223" t="s">
        <v>776</v>
      </c>
      <c r="G124" s="224" t="s">
        <v>155</v>
      </c>
      <c r="H124" s="225">
        <v>1</v>
      </c>
      <c r="I124" s="226"/>
      <c r="J124" s="227">
        <f>ROUND(I124*H124,2)</f>
        <v>0</v>
      </c>
      <c r="K124" s="228"/>
      <c r="L124" s="46"/>
      <c r="M124" s="229" t="s">
        <v>19</v>
      </c>
      <c r="N124" s="230" t="s">
        <v>45</v>
      </c>
      <c r="O124" s="86"/>
      <c r="P124" s="231">
        <f>O124*H124</f>
        <v>0</v>
      </c>
      <c r="Q124" s="231">
        <v>0</v>
      </c>
      <c r="R124" s="231">
        <f>Q124*H124</f>
        <v>0</v>
      </c>
      <c r="S124" s="231">
        <v>0</v>
      </c>
      <c r="T124" s="232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33" t="s">
        <v>234</v>
      </c>
      <c r="AT124" s="233" t="s">
        <v>145</v>
      </c>
      <c r="AU124" s="233" t="s">
        <v>84</v>
      </c>
      <c r="AY124" s="19" t="s">
        <v>142</v>
      </c>
      <c r="BE124" s="234">
        <f>IF(N124="základní",J124,0)</f>
        <v>0</v>
      </c>
      <c r="BF124" s="234">
        <f>IF(N124="snížená",J124,0)</f>
        <v>0</v>
      </c>
      <c r="BG124" s="234">
        <f>IF(N124="zákl. přenesená",J124,0)</f>
        <v>0</v>
      </c>
      <c r="BH124" s="234">
        <f>IF(N124="sníž. přenesená",J124,0)</f>
        <v>0</v>
      </c>
      <c r="BI124" s="234">
        <f>IF(N124="nulová",J124,0)</f>
        <v>0</v>
      </c>
      <c r="BJ124" s="19" t="s">
        <v>82</v>
      </c>
      <c r="BK124" s="234">
        <f>ROUND(I124*H124,2)</f>
        <v>0</v>
      </c>
      <c r="BL124" s="19" t="s">
        <v>234</v>
      </c>
      <c r="BM124" s="233" t="s">
        <v>777</v>
      </c>
    </row>
    <row r="125" s="2" customFormat="1" ht="16.5" customHeight="1">
      <c r="A125" s="40"/>
      <c r="B125" s="41"/>
      <c r="C125" s="282" t="s">
        <v>240</v>
      </c>
      <c r="D125" s="282" t="s">
        <v>263</v>
      </c>
      <c r="E125" s="283" t="s">
        <v>778</v>
      </c>
      <c r="F125" s="284" t="s">
        <v>779</v>
      </c>
      <c r="G125" s="285" t="s">
        <v>155</v>
      </c>
      <c r="H125" s="286">
        <v>1</v>
      </c>
      <c r="I125" s="287"/>
      <c r="J125" s="288">
        <f>ROUND(I125*H125,2)</f>
        <v>0</v>
      </c>
      <c r="K125" s="289"/>
      <c r="L125" s="290"/>
      <c r="M125" s="291" t="s">
        <v>19</v>
      </c>
      <c r="N125" s="292" t="s">
        <v>45</v>
      </c>
      <c r="O125" s="86"/>
      <c r="P125" s="231">
        <f>O125*H125</f>
        <v>0</v>
      </c>
      <c r="Q125" s="231">
        <v>0</v>
      </c>
      <c r="R125" s="231">
        <f>Q125*H125</f>
        <v>0</v>
      </c>
      <c r="S125" s="231">
        <v>0</v>
      </c>
      <c r="T125" s="232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33" t="s">
        <v>313</v>
      </c>
      <c r="AT125" s="233" t="s">
        <v>263</v>
      </c>
      <c r="AU125" s="233" t="s">
        <v>84</v>
      </c>
      <c r="AY125" s="19" t="s">
        <v>142</v>
      </c>
      <c r="BE125" s="234">
        <f>IF(N125="základní",J125,0)</f>
        <v>0</v>
      </c>
      <c r="BF125" s="234">
        <f>IF(N125="snížená",J125,0)</f>
        <v>0</v>
      </c>
      <c r="BG125" s="234">
        <f>IF(N125="zákl. přenesená",J125,0)</f>
        <v>0</v>
      </c>
      <c r="BH125" s="234">
        <f>IF(N125="sníž. přenesená",J125,0)</f>
        <v>0</v>
      </c>
      <c r="BI125" s="234">
        <f>IF(N125="nulová",J125,0)</f>
        <v>0</v>
      </c>
      <c r="BJ125" s="19" t="s">
        <v>82</v>
      </c>
      <c r="BK125" s="234">
        <f>ROUND(I125*H125,2)</f>
        <v>0</v>
      </c>
      <c r="BL125" s="19" t="s">
        <v>234</v>
      </c>
      <c r="BM125" s="233" t="s">
        <v>780</v>
      </c>
    </row>
    <row r="126" s="2" customFormat="1" ht="16.5" customHeight="1">
      <c r="A126" s="40"/>
      <c r="B126" s="41"/>
      <c r="C126" s="221" t="s">
        <v>250</v>
      </c>
      <c r="D126" s="221" t="s">
        <v>145</v>
      </c>
      <c r="E126" s="222" t="s">
        <v>781</v>
      </c>
      <c r="F126" s="223" t="s">
        <v>782</v>
      </c>
      <c r="G126" s="224" t="s">
        <v>155</v>
      </c>
      <c r="H126" s="225">
        <v>2</v>
      </c>
      <c r="I126" s="226"/>
      <c r="J126" s="227">
        <f>ROUND(I126*H126,2)</f>
        <v>0</v>
      </c>
      <c r="K126" s="228"/>
      <c r="L126" s="46"/>
      <c r="M126" s="229" t="s">
        <v>19</v>
      </c>
      <c r="N126" s="230" t="s">
        <v>45</v>
      </c>
      <c r="O126" s="86"/>
      <c r="P126" s="231">
        <f>O126*H126</f>
        <v>0</v>
      </c>
      <c r="Q126" s="231">
        <v>0</v>
      </c>
      <c r="R126" s="231">
        <f>Q126*H126</f>
        <v>0</v>
      </c>
      <c r="S126" s="231">
        <v>0.0030000000000000001</v>
      </c>
      <c r="T126" s="232">
        <f>S126*H126</f>
        <v>0.0060000000000000001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33" t="s">
        <v>234</v>
      </c>
      <c r="AT126" s="233" t="s">
        <v>145</v>
      </c>
      <c r="AU126" s="233" t="s">
        <v>84</v>
      </c>
      <c r="AY126" s="19" t="s">
        <v>142</v>
      </c>
      <c r="BE126" s="234">
        <f>IF(N126="základní",J126,0)</f>
        <v>0</v>
      </c>
      <c r="BF126" s="234">
        <f>IF(N126="snížená",J126,0)</f>
        <v>0</v>
      </c>
      <c r="BG126" s="234">
        <f>IF(N126="zákl. přenesená",J126,0)</f>
        <v>0</v>
      </c>
      <c r="BH126" s="234">
        <f>IF(N126="sníž. přenesená",J126,0)</f>
        <v>0</v>
      </c>
      <c r="BI126" s="234">
        <f>IF(N126="nulová",J126,0)</f>
        <v>0</v>
      </c>
      <c r="BJ126" s="19" t="s">
        <v>82</v>
      </c>
      <c r="BK126" s="234">
        <f>ROUND(I126*H126,2)</f>
        <v>0</v>
      </c>
      <c r="BL126" s="19" t="s">
        <v>234</v>
      </c>
      <c r="BM126" s="233" t="s">
        <v>783</v>
      </c>
    </row>
    <row r="127" s="2" customFormat="1" ht="16.5" customHeight="1">
      <c r="A127" s="40"/>
      <c r="B127" s="41"/>
      <c r="C127" s="221" t="s">
        <v>159</v>
      </c>
      <c r="D127" s="221" t="s">
        <v>145</v>
      </c>
      <c r="E127" s="222" t="s">
        <v>784</v>
      </c>
      <c r="F127" s="223" t="s">
        <v>785</v>
      </c>
      <c r="G127" s="224" t="s">
        <v>155</v>
      </c>
      <c r="H127" s="225">
        <v>2</v>
      </c>
      <c r="I127" s="226"/>
      <c r="J127" s="227">
        <f>ROUND(I127*H127,2)</f>
        <v>0</v>
      </c>
      <c r="K127" s="228"/>
      <c r="L127" s="46"/>
      <c r="M127" s="229" t="s">
        <v>19</v>
      </c>
      <c r="N127" s="230" t="s">
        <v>45</v>
      </c>
      <c r="O127" s="86"/>
      <c r="P127" s="231">
        <f>O127*H127</f>
        <v>0</v>
      </c>
      <c r="Q127" s="231">
        <v>0</v>
      </c>
      <c r="R127" s="231">
        <f>Q127*H127</f>
        <v>0</v>
      </c>
      <c r="S127" s="231">
        <v>0.016</v>
      </c>
      <c r="T127" s="232">
        <f>S127*H127</f>
        <v>0.032000000000000001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33" t="s">
        <v>234</v>
      </c>
      <c r="AT127" s="233" t="s">
        <v>145</v>
      </c>
      <c r="AU127" s="233" t="s">
        <v>84</v>
      </c>
      <c r="AY127" s="19" t="s">
        <v>142</v>
      </c>
      <c r="BE127" s="234">
        <f>IF(N127="základní",J127,0)</f>
        <v>0</v>
      </c>
      <c r="BF127" s="234">
        <f>IF(N127="snížená",J127,0)</f>
        <v>0</v>
      </c>
      <c r="BG127" s="234">
        <f>IF(N127="zákl. přenesená",J127,0)</f>
        <v>0</v>
      </c>
      <c r="BH127" s="234">
        <f>IF(N127="sníž. přenesená",J127,0)</f>
        <v>0</v>
      </c>
      <c r="BI127" s="234">
        <f>IF(N127="nulová",J127,0)</f>
        <v>0</v>
      </c>
      <c r="BJ127" s="19" t="s">
        <v>82</v>
      </c>
      <c r="BK127" s="234">
        <f>ROUND(I127*H127,2)</f>
        <v>0</v>
      </c>
      <c r="BL127" s="19" t="s">
        <v>234</v>
      </c>
      <c r="BM127" s="233" t="s">
        <v>786</v>
      </c>
    </row>
    <row r="128" s="12" customFormat="1" ht="22.8" customHeight="1">
      <c r="A128" s="12"/>
      <c r="B128" s="205"/>
      <c r="C128" s="206"/>
      <c r="D128" s="207" t="s">
        <v>73</v>
      </c>
      <c r="E128" s="219" t="s">
        <v>787</v>
      </c>
      <c r="F128" s="219" t="s">
        <v>788</v>
      </c>
      <c r="G128" s="206"/>
      <c r="H128" s="206"/>
      <c r="I128" s="209"/>
      <c r="J128" s="220">
        <f>BK128</f>
        <v>0</v>
      </c>
      <c r="K128" s="206"/>
      <c r="L128" s="211"/>
      <c r="M128" s="212"/>
      <c r="N128" s="213"/>
      <c r="O128" s="213"/>
      <c r="P128" s="214">
        <f>SUM(P129:P159)</f>
        <v>0</v>
      </c>
      <c r="Q128" s="213"/>
      <c r="R128" s="214">
        <f>SUM(R129:R159)</f>
        <v>0</v>
      </c>
      <c r="S128" s="213"/>
      <c r="T128" s="215">
        <f>SUM(T129:T159)</f>
        <v>2.6444000000000001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6" t="s">
        <v>84</v>
      </c>
      <c r="AT128" s="217" t="s">
        <v>73</v>
      </c>
      <c r="AU128" s="217" t="s">
        <v>82</v>
      </c>
      <c r="AY128" s="216" t="s">
        <v>142</v>
      </c>
      <c r="BK128" s="218">
        <f>SUM(BK129:BK159)</f>
        <v>0</v>
      </c>
    </row>
    <row r="129" s="2" customFormat="1" ht="16.5" customHeight="1">
      <c r="A129" s="40"/>
      <c r="B129" s="41"/>
      <c r="C129" s="221" t="s">
        <v>259</v>
      </c>
      <c r="D129" s="221" t="s">
        <v>145</v>
      </c>
      <c r="E129" s="222" t="s">
        <v>789</v>
      </c>
      <c r="F129" s="223" t="s">
        <v>790</v>
      </c>
      <c r="G129" s="224" t="s">
        <v>208</v>
      </c>
      <c r="H129" s="225">
        <v>240</v>
      </c>
      <c r="I129" s="226"/>
      <c r="J129" s="227">
        <f>ROUND(I129*H129,2)</f>
        <v>0</v>
      </c>
      <c r="K129" s="228"/>
      <c r="L129" s="46"/>
      <c r="M129" s="229" t="s">
        <v>19</v>
      </c>
      <c r="N129" s="230" t="s">
        <v>45</v>
      </c>
      <c r="O129" s="86"/>
      <c r="P129" s="231">
        <f>O129*H129</f>
        <v>0</v>
      </c>
      <c r="Q129" s="231">
        <v>0</v>
      </c>
      <c r="R129" s="231">
        <f>Q129*H129</f>
        <v>0</v>
      </c>
      <c r="S129" s="231">
        <v>0</v>
      </c>
      <c r="T129" s="232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33" t="s">
        <v>234</v>
      </c>
      <c r="AT129" s="233" t="s">
        <v>145</v>
      </c>
      <c r="AU129" s="233" t="s">
        <v>84</v>
      </c>
      <c r="AY129" s="19" t="s">
        <v>142</v>
      </c>
      <c r="BE129" s="234">
        <f>IF(N129="základní",J129,0)</f>
        <v>0</v>
      </c>
      <c r="BF129" s="234">
        <f>IF(N129="snížená",J129,0)</f>
        <v>0</v>
      </c>
      <c r="BG129" s="234">
        <f>IF(N129="zákl. přenesená",J129,0)</f>
        <v>0</v>
      </c>
      <c r="BH129" s="234">
        <f>IF(N129="sníž. přenesená",J129,0)</f>
        <v>0</v>
      </c>
      <c r="BI129" s="234">
        <f>IF(N129="nulová",J129,0)</f>
        <v>0</v>
      </c>
      <c r="BJ129" s="19" t="s">
        <v>82</v>
      </c>
      <c r="BK129" s="234">
        <f>ROUND(I129*H129,2)</f>
        <v>0</v>
      </c>
      <c r="BL129" s="19" t="s">
        <v>234</v>
      </c>
      <c r="BM129" s="233" t="s">
        <v>791</v>
      </c>
    </row>
    <row r="130" s="13" customFormat="1">
      <c r="A130" s="13"/>
      <c r="B130" s="235"/>
      <c r="C130" s="236"/>
      <c r="D130" s="237" t="s">
        <v>151</v>
      </c>
      <c r="E130" s="238" t="s">
        <v>19</v>
      </c>
      <c r="F130" s="239" t="s">
        <v>792</v>
      </c>
      <c r="G130" s="236"/>
      <c r="H130" s="240">
        <v>240</v>
      </c>
      <c r="I130" s="241"/>
      <c r="J130" s="236"/>
      <c r="K130" s="236"/>
      <c r="L130" s="242"/>
      <c r="M130" s="243"/>
      <c r="N130" s="244"/>
      <c r="O130" s="244"/>
      <c r="P130" s="244"/>
      <c r="Q130" s="244"/>
      <c r="R130" s="244"/>
      <c r="S130" s="244"/>
      <c r="T130" s="245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6" t="s">
        <v>151</v>
      </c>
      <c r="AU130" s="246" t="s">
        <v>84</v>
      </c>
      <c r="AV130" s="13" t="s">
        <v>84</v>
      </c>
      <c r="AW130" s="13" t="s">
        <v>35</v>
      </c>
      <c r="AX130" s="13" t="s">
        <v>82</v>
      </c>
      <c r="AY130" s="246" t="s">
        <v>142</v>
      </c>
    </row>
    <row r="131" s="2" customFormat="1" ht="16.5" customHeight="1">
      <c r="A131" s="40"/>
      <c r="B131" s="41"/>
      <c r="C131" s="221" t="s">
        <v>7</v>
      </c>
      <c r="D131" s="221" t="s">
        <v>145</v>
      </c>
      <c r="E131" s="222" t="s">
        <v>793</v>
      </c>
      <c r="F131" s="223" t="s">
        <v>794</v>
      </c>
      <c r="G131" s="224" t="s">
        <v>148</v>
      </c>
      <c r="H131" s="225">
        <v>8.9079999999999995</v>
      </c>
      <c r="I131" s="226"/>
      <c r="J131" s="227">
        <f>ROUND(I131*H131,2)</f>
        <v>0</v>
      </c>
      <c r="K131" s="228"/>
      <c r="L131" s="46"/>
      <c r="M131" s="229" t="s">
        <v>19</v>
      </c>
      <c r="N131" s="230" t="s">
        <v>45</v>
      </c>
      <c r="O131" s="86"/>
      <c r="P131" s="231">
        <f>O131*H131</f>
        <v>0</v>
      </c>
      <c r="Q131" s="231">
        <v>0</v>
      </c>
      <c r="R131" s="231">
        <f>Q131*H131</f>
        <v>0</v>
      </c>
      <c r="S131" s="231">
        <v>0</v>
      </c>
      <c r="T131" s="232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33" t="s">
        <v>234</v>
      </c>
      <c r="AT131" s="233" t="s">
        <v>145</v>
      </c>
      <c r="AU131" s="233" t="s">
        <v>84</v>
      </c>
      <c r="AY131" s="19" t="s">
        <v>142</v>
      </c>
      <c r="BE131" s="234">
        <f>IF(N131="základní",J131,0)</f>
        <v>0</v>
      </c>
      <c r="BF131" s="234">
        <f>IF(N131="snížená",J131,0)</f>
        <v>0</v>
      </c>
      <c r="BG131" s="234">
        <f>IF(N131="zákl. přenesená",J131,0)</f>
        <v>0</v>
      </c>
      <c r="BH131" s="234">
        <f>IF(N131="sníž. přenesená",J131,0)</f>
        <v>0</v>
      </c>
      <c r="BI131" s="234">
        <f>IF(N131="nulová",J131,0)</f>
        <v>0</v>
      </c>
      <c r="BJ131" s="19" t="s">
        <v>82</v>
      </c>
      <c r="BK131" s="234">
        <f>ROUND(I131*H131,2)</f>
        <v>0</v>
      </c>
      <c r="BL131" s="19" t="s">
        <v>234</v>
      </c>
      <c r="BM131" s="233" t="s">
        <v>795</v>
      </c>
    </row>
    <row r="132" s="2" customFormat="1" ht="21.75" customHeight="1">
      <c r="A132" s="40"/>
      <c r="B132" s="41"/>
      <c r="C132" s="221" t="s">
        <v>268</v>
      </c>
      <c r="D132" s="221" t="s">
        <v>145</v>
      </c>
      <c r="E132" s="222" t="s">
        <v>796</v>
      </c>
      <c r="F132" s="223" t="s">
        <v>797</v>
      </c>
      <c r="G132" s="224" t="s">
        <v>155</v>
      </c>
      <c r="H132" s="225">
        <v>2</v>
      </c>
      <c r="I132" s="226"/>
      <c r="J132" s="227">
        <f>ROUND(I132*H132,2)</f>
        <v>0</v>
      </c>
      <c r="K132" s="228"/>
      <c r="L132" s="46"/>
      <c r="M132" s="229" t="s">
        <v>19</v>
      </c>
      <c r="N132" s="230" t="s">
        <v>45</v>
      </c>
      <c r="O132" s="86"/>
      <c r="P132" s="231">
        <f>O132*H132</f>
        <v>0</v>
      </c>
      <c r="Q132" s="231">
        <v>0</v>
      </c>
      <c r="R132" s="231">
        <f>Q132*H132</f>
        <v>0</v>
      </c>
      <c r="S132" s="231">
        <v>0.0044000000000000003</v>
      </c>
      <c r="T132" s="232">
        <f>S132*H132</f>
        <v>0.0088000000000000005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33" t="s">
        <v>234</v>
      </c>
      <c r="AT132" s="233" t="s">
        <v>145</v>
      </c>
      <c r="AU132" s="233" t="s">
        <v>84</v>
      </c>
      <c r="AY132" s="19" t="s">
        <v>142</v>
      </c>
      <c r="BE132" s="234">
        <f>IF(N132="základní",J132,0)</f>
        <v>0</v>
      </c>
      <c r="BF132" s="234">
        <f>IF(N132="snížená",J132,0)</f>
        <v>0</v>
      </c>
      <c r="BG132" s="234">
        <f>IF(N132="zákl. přenesená",J132,0)</f>
        <v>0</v>
      </c>
      <c r="BH132" s="234">
        <f>IF(N132="sníž. přenesená",J132,0)</f>
        <v>0</v>
      </c>
      <c r="BI132" s="234">
        <f>IF(N132="nulová",J132,0)</f>
        <v>0</v>
      </c>
      <c r="BJ132" s="19" t="s">
        <v>82</v>
      </c>
      <c r="BK132" s="234">
        <f>ROUND(I132*H132,2)</f>
        <v>0</v>
      </c>
      <c r="BL132" s="19" t="s">
        <v>234</v>
      </c>
      <c r="BM132" s="233" t="s">
        <v>798</v>
      </c>
    </row>
    <row r="133" s="2" customFormat="1" ht="16.5" customHeight="1">
      <c r="A133" s="40"/>
      <c r="B133" s="41"/>
      <c r="C133" s="221" t="s">
        <v>273</v>
      </c>
      <c r="D133" s="221" t="s">
        <v>145</v>
      </c>
      <c r="E133" s="222" t="s">
        <v>799</v>
      </c>
      <c r="F133" s="223" t="s">
        <v>800</v>
      </c>
      <c r="G133" s="224" t="s">
        <v>208</v>
      </c>
      <c r="H133" s="225">
        <v>72</v>
      </c>
      <c r="I133" s="226"/>
      <c r="J133" s="227">
        <f>ROUND(I133*H133,2)</f>
        <v>0</v>
      </c>
      <c r="K133" s="228"/>
      <c r="L133" s="46"/>
      <c r="M133" s="229" t="s">
        <v>19</v>
      </c>
      <c r="N133" s="230" t="s">
        <v>45</v>
      </c>
      <c r="O133" s="86"/>
      <c r="P133" s="231">
        <f>O133*H133</f>
        <v>0</v>
      </c>
      <c r="Q133" s="231">
        <v>0</v>
      </c>
      <c r="R133" s="231">
        <f>Q133*H133</f>
        <v>0</v>
      </c>
      <c r="S133" s="231">
        <v>0</v>
      </c>
      <c r="T133" s="232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33" t="s">
        <v>234</v>
      </c>
      <c r="AT133" s="233" t="s">
        <v>145</v>
      </c>
      <c r="AU133" s="233" t="s">
        <v>84</v>
      </c>
      <c r="AY133" s="19" t="s">
        <v>142</v>
      </c>
      <c r="BE133" s="234">
        <f>IF(N133="základní",J133,0)</f>
        <v>0</v>
      </c>
      <c r="BF133" s="234">
        <f>IF(N133="snížená",J133,0)</f>
        <v>0</v>
      </c>
      <c r="BG133" s="234">
        <f>IF(N133="zákl. přenesená",J133,0)</f>
        <v>0</v>
      </c>
      <c r="BH133" s="234">
        <f>IF(N133="sníž. přenesená",J133,0)</f>
        <v>0</v>
      </c>
      <c r="BI133" s="234">
        <f>IF(N133="nulová",J133,0)</f>
        <v>0</v>
      </c>
      <c r="BJ133" s="19" t="s">
        <v>82</v>
      </c>
      <c r="BK133" s="234">
        <f>ROUND(I133*H133,2)</f>
        <v>0</v>
      </c>
      <c r="BL133" s="19" t="s">
        <v>234</v>
      </c>
      <c r="BM133" s="233" t="s">
        <v>801</v>
      </c>
    </row>
    <row r="134" s="13" customFormat="1">
      <c r="A134" s="13"/>
      <c r="B134" s="235"/>
      <c r="C134" s="236"/>
      <c r="D134" s="237" t="s">
        <v>151</v>
      </c>
      <c r="E134" s="236"/>
      <c r="F134" s="239" t="s">
        <v>802</v>
      </c>
      <c r="G134" s="236"/>
      <c r="H134" s="240">
        <v>72</v>
      </c>
      <c r="I134" s="241"/>
      <c r="J134" s="236"/>
      <c r="K134" s="236"/>
      <c r="L134" s="242"/>
      <c r="M134" s="243"/>
      <c r="N134" s="244"/>
      <c r="O134" s="244"/>
      <c r="P134" s="244"/>
      <c r="Q134" s="244"/>
      <c r="R134" s="244"/>
      <c r="S134" s="244"/>
      <c r="T134" s="24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6" t="s">
        <v>151</v>
      </c>
      <c r="AU134" s="246" t="s">
        <v>84</v>
      </c>
      <c r="AV134" s="13" t="s">
        <v>84</v>
      </c>
      <c r="AW134" s="13" t="s">
        <v>4</v>
      </c>
      <c r="AX134" s="13" t="s">
        <v>82</v>
      </c>
      <c r="AY134" s="246" t="s">
        <v>142</v>
      </c>
    </row>
    <row r="135" s="2" customFormat="1" ht="16.5" customHeight="1">
      <c r="A135" s="40"/>
      <c r="B135" s="41"/>
      <c r="C135" s="221" t="s">
        <v>278</v>
      </c>
      <c r="D135" s="221" t="s">
        <v>145</v>
      </c>
      <c r="E135" s="222" t="s">
        <v>803</v>
      </c>
      <c r="F135" s="223" t="s">
        <v>804</v>
      </c>
      <c r="G135" s="224" t="s">
        <v>174</v>
      </c>
      <c r="H135" s="225">
        <v>164.56</v>
      </c>
      <c r="I135" s="226"/>
      <c r="J135" s="227">
        <f>ROUND(I135*H135,2)</f>
        <v>0</v>
      </c>
      <c r="K135" s="228"/>
      <c r="L135" s="46"/>
      <c r="M135" s="229" t="s">
        <v>19</v>
      </c>
      <c r="N135" s="230" t="s">
        <v>45</v>
      </c>
      <c r="O135" s="86"/>
      <c r="P135" s="231">
        <f>O135*H135</f>
        <v>0</v>
      </c>
      <c r="Q135" s="231">
        <v>0</v>
      </c>
      <c r="R135" s="231">
        <f>Q135*H135</f>
        <v>0</v>
      </c>
      <c r="S135" s="231">
        <v>0</v>
      </c>
      <c r="T135" s="232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33" t="s">
        <v>234</v>
      </c>
      <c r="AT135" s="233" t="s">
        <v>145</v>
      </c>
      <c r="AU135" s="233" t="s">
        <v>84</v>
      </c>
      <c r="AY135" s="19" t="s">
        <v>142</v>
      </c>
      <c r="BE135" s="234">
        <f>IF(N135="základní",J135,0)</f>
        <v>0</v>
      </c>
      <c r="BF135" s="234">
        <f>IF(N135="snížená",J135,0)</f>
        <v>0</v>
      </c>
      <c r="BG135" s="234">
        <f>IF(N135="zákl. přenesená",J135,0)</f>
        <v>0</v>
      </c>
      <c r="BH135" s="234">
        <f>IF(N135="sníž. přenesená",J135,0)</f>
        <v>0</v>
      </c>
      <c r="BI135" s="234">
        <f>IF(N135="nulová",J135,0)</f>
        <v>0</v>
      </c>
      <c r="BJ135" s="19" t="s">
        <v>82</v>
      </c>
      <c r="BK135" s="234">
        <f>ROUND(I135*H135,2)</f>
        <v>0</v>
      </c>
      <c r="BL135" s="19" t="s">
        <v>234</v>
      </c>
      <c r="BM135" s="233" t="s">
        <v>805</v>
      </c>
    </row>
    <row r="136" s="13" customFormat="1">
      <c r="A136" s="13"/>
      <c r="B136" s="235"/>
      <c r="C136" s="236"/>
      <c r="D136" s="237" t="s">
        <v>151</v>
      </c>
      <c r="E136" s="238" t="s">
        <v>19</v>
      </c>
      <c r="F136" s="239" t="s">
        <v>806</v>
      </c>
      <c r="G136" s="236"/>
      <c r="H136" s="240">
        <v>164.56</v>
      </c>
      <c r="I136" s="241"/>
      <c r="J136" s="236"/>
      <c r="K136" s="236"/>
      <c r="L136" s="242"/>
      <c r="M136" s="243"/>
      <c r="N136" s="244"/>
      <c r="O136" s="244"/>
      <c r="P136" s="244"/>
      <c r="Q136" s="244"/>
      <c r="R136" s="244"/>
      <c r="S136" s="244"/>
      <c r="T136" s="245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6" t="s">
        <v>151</v>
      </c>
      <c r="AU136" s="246" t="s">
        <v>84</v>
      </c>
      <c r="AV136" s="13" t="s">
        <v>84</v>
      </c>
      <c r="AW136" s="13" t="s">
        <v>35</v>
      </c>
      <c r="AX136" s="13" t="s">
        <v>74</v>
      </c>
      <c r="AY136" s="246" t="s">
        <v>142</v>
      </c>
    </row>
    <row r="137" s="2" customFormat="1" ht="16.5" customHeight="1">
      <c r="A137" s="40"/>
      <c r="B137" s="41"/>
      <c r="C137" s="282" t="s">
        <v>282</v>
      </c>
      <c r="D137" s="282" t="s">
        <v>263</v>
      </c>
      <c r="E137" s="283" t="s">
        <v>807</v>
      </c>
      <c r="F137" s="284" t="s">
        <v>808</v>
      </c>
      <c r="G137" s="285" t="s">
        <v>148</v>
      </c>
      <c r="H137" s="286">
        <v>4.5250000000000004</v>
      </c>
      <c r="I137" s="287"/>
      <c r="J137" s="288">
        <f>ROUND(I137*H137,2)</f>
        <v>0</v>
      </c>
      <c r="K137" s="289"/>
      <c r="L137" s="290"/>
      <c r="M137" s="291" t="s">
        <v>19</v>
      </c>
      <c r="N137" s="292" t="s">
        <v>45</v>
      </c>
      <c r="O137" s="86"/>
      <c r="P137" s="231">
        <f>O137*H137</f>
        <v>0</v>
      </c>
      <c r="Q137" s="231">
        <v>0</v>
      </c>
      <c r="R137" s="231">
        <f>Q137*H137</f>
        <v>0</v>
      </c>
      <c r="S137" s="231">
        <v>0</v>
      </c>
      <c r="T137" s="232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33" t="s">
        <v>313</v>
      </c>
      <c r="AT137" s="233" t="s">
        <v>263</v>
      </c>
      <c r="AU137" s="233" t="s">
        <v>84</v>
      </c>
      <c r="AY137" s="19" t="s">
        <v>142</v>
      </c>
      <c r="BE137" s="234">
        <f>IF(N137="základní",J137,0)</f>
        <v>0</v>
      </c>
      <c r="BF137" s="234">
        <f>IF(N137="snížená",J137,0)</f>
        <v>0</v>
      </c>
      <c r="BG137" s="234">
        <f>IF(N137="zákl. přenesená",J137,0)</f>
        <v>0</v>
      </c>
      <c r="BH137" s="234">
        <f>IF(N137="sníž. přenesená",J137,0)</f>
        <v>0</v>
      </c>
      <c r="BI137" s="234">
        <f>IF(N137="nulová",J137,0)</f>
        <v>0</v>
      </c>
      <c r="BJ137" s="19" t="s">
        <v>82</v>
      </c>
      <c r="BK137" s="234">
        <f>ROUND(I137*H137,2)</f>
        <v>0</v>
      </c>
      <c r="BL137" s="19" t="s">
        <v>234</v>
      </c>
      <c r="BM137" s="233" t="s">
        <v>809</v>
      </c>
    </row>
    <row r="138" s="13" customFormat="1">
      <c r="A138" s="13"/>
      <c r="B138" s="235"/>
      <c r="C138" s="236"/>
      <c r="D138" s="237" t="s">
        <v>151</v>
      </c>
      <c r="E138" s="238" t="s">
        <v>19</v>
      </c>
      <c r="F138" s="239" t="s">
        <v>810</v>
      </c>
      <c r="G138" s="236"/>
      <c r="H138" s="240">
        <v>4.1139999999999999</v>
      </c>
      <c r="I138" s="241"/>
      <c r="J138" s="236"/>
      <c r="K138" s="236"/>
      <c r="L138" s="242"/>
      <c r="M138" s="243"/>
      <c r="N138" s="244"/>
      <c r="O138" s="244"/>
      <c r="P138" s="244"/>
      <c r="Q138" s="244"/>
      <c r="R138" s="244"/>
      <c r="S138" s="244"/>
      <c r="T138" s="24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6" t="s">
        <v>151</v>
      </c>
      <c r="AU138" s="246" t="s">
        <v>84</v>
      </c>
      <c r="AV138" s="13" t="s">
        <v>84</v>
      </c>
      <c r="AW138" s="13" t="s">
        <v>35</v>
      </c>
      <c r="AX138" s="13" t="s">
        <v>82</v>
      </c>
      <c r="AY138" s="246" t="s">
        <v>142</v>
      </c>
    </row>
    <row r="139" s="13" customFormat="1">
      <c r="A139" s="13"/>
      <c r="B139" s="235"/>
      <c r="C139" s="236"/>
      <c r="D139" s="237" t="s">
        <v>151</v>
      </c>
      <c r="E139" s="236"/>
      <c r="F139" s="239" t="s">
        <v>811</v>
      </c>
      <c r="G139" s="236"/>
      <c r="H139" s="240">
        <v>4.5250000000000004</v>
      </c>
      <c r="I139" s="241"/>
      <c r="J139" s="236"/>
      <c r="K139" s="236"/>
      <c r="L139" s="242"/>
      <c r="M139" s="243"/>
      <c r="N139" s="244"/>
      <c r="O139" s="244"/>
      <c r="P139" s="244"/>
      <c r="Q139" s="244"/>
      <c r="R139" s="244"/>
      <c r="S139" s="244"/>
      <c r="T139" s="245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6" t="s">
        <v>151</v>
      </c>
      <c r="AU139" s="246" t="s">
        <v>84</v>
      </c>
      <c r="AV139" s="13" t="s">
        <v>84</v>
      </c>
      <c r="AW139" s="13" t="s">
        <v>4</v>
      </c>
      <c r="AX139" s="13" t="s">
        <v>82</v>
      </c>
      <c r="AY139" s="246" t="s">
        <v>142</v>
      </c>
    </row>
    <row r="140" s="2" customFormat="1" ht="16.5" customHeight="1">
      <c r="A140" s="40"/>
      <c r="B140" s="41"/>
      <c r="C140" s="221" t="s">
        <v>286</v>
      </c>
      <c r="D140" s="221" t="s">
        <v>145</v>
      </c>
      <c r="E140" s="222" t="s">
        <v>812</v>
      </c>
      <c r="F140" s="223" t="s">
        <v>813</v>
      </c>
      <c r="G140" s="224" t="s">
        <v>174</v>
      </c>
      <c r="H140" s="225">
        <v>67.439999999999998</v>
      </c>
      <c r="I140" s="226"/>
      <c r="J140" s="227">
        <f>ROUND(I140*H140,2)</f>
        <v>0</v>
      </c>
      <c r="K140" s="228"/>
      <c r="L140" s="46"/>
      <c r="M140" s="229" t="s">
        <v>19</v>
      </c>
      <c r="N140" s="230" t="s">
        <v>45</v>
      </c>
      <c r="O140" s="86"/>
      <c r="P140" s="231">
        <f>O140*H140</f>
        <v>0</v>
      </c>
      <c r="Q140" s="231">
        <v>0</v>
      </c>
      <c r="R140" s="231">
        <f>Q140*H140</f>
        <v>0</v>
      </c>
      <c r="S140" s="231">
        <v>0</v>
      </c>
      <c r="T140" s="232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33" t="s">
        <v>234</v>
      </c>
      <c r="AT140" s="233" t="s">
        <v>145</v>
      </c>
      <c r="AU140" s="233" t="s">
        <v>84</v>
      </c>
      <c r="AY140" s="19" t="s">
        <v>142</v>
      </c>
      <c r="BE140" s="234">
        <f>IF(N140="základní",J140,0)</f>
        <v>0</v>
      </c>
      <c r="BF140" s="234">
        <f>IF(N140="snížená",J140,0)</f>
        <v>0</v>
      </c>
      <c r="BG140" s="234">
        <f>IF(N140="zákl. přenesená",J140,0)</f>
        <v>0</v>
      </c>
      <c r="BH140" s="234">
        <f>IF(N140="sníž. přenesená",J140,0)</f>
        <v>0</v>
      </c>
      <c r="BI140" s="234">
        <f>IF(N140="nulová",J140,0)</f>
        <v>0</v>
      </c>
      <c r="BJ140" s="19" t="s">
        <v>82</v>
      </c>
      <c r="BK140" s="234">
        <f>ROUND(I140*H140,2)</f>
        <v>0</v>
      </c>
      <c r="BL140" s="19" t="s">
        <v>234</v>
      </c>
      <c r="BM140" s="233" t="s">
        <v>814</v>
      </c>
    </row>
    <row r="141" s="13" customFormat="1">
      <c r="A141" s="13"/>
      <c r="B141" s="235"/>
      <c r="C141" s="236"/>
      <c r="D141" s="237" t="s">
        <v>151</v>
      </c>
      <c r="E141" s="238" t="s">
        <v>19</v>
      </c>
      <c r="F141" s="239" t="s">
        <v>815</v>
      </c>
      <c r="G141" s="236"/>
      <c r="H141" s="240">
        <v>32.640000000000001</v>
      </c>
      <c r="I141" s="241"/>
      <c r="J141" s="236"/>
      <c r="K141" s="236"/>
      <c r="L141" s="242"/>
      <c r="M141" s="243"/>
      <c r="N141" s="244"/>
      <c r="O141" s="244"/>
      <c r="P141" s="244"/>
      <c r="Q141" s="244"/>
      <c r="R141" s="244"/>
      <c r="S141" s="244"/>
      <c r="T141" s="245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6" t="s">
        <v>151</v>
      </c>
      <c r="AU141" s="246" t="s">
        <v>84</v>
      </c>
      <c r="AV141" s="13" t="s">
        <v>84</v>
      </c>
      <c r="AW141" s="13" t="s">
        <v>35</v>
      </c>
      <c r="AX141" s="13" t="s">
        <v>74</v>
      </c>
      <c r="AY141" s="246" t="s">
        <v>142</v>
      </c>
    </row>
    <row r="142" s="13" customFormat="1">
      <c r="A142" s="13"/>
      <c r="B142" s="235"/>
      <c r="C142" s="236"/>
      <c r="D142" s="237" t="s">
        <v>151</v>
      </c>
      <c r="E142" s="238" t="s">
        <v>19</v>
      </c>
      <c r="F142" s="239" t="s">
        <v>816</v>
      </c>
      <c r="G142" s="236"/>
      <c r="H142" s="240">
        <v>34.799999999999997</v>
      </c>
      <c r="I142" s="241"/>
      <c r="J142" s="236"/>
      <c r="K142" s="236"/>
      <c r="L142" s="242"/>
      <c r="M142" s="243"/>
      <c r="N142" s="244"/>
      <c r="O142" s="244"/>
      <c r="P142" s="244"/>
      <c r="Q142" s="244"/>
      <c r="R142" s="244"/>
      <c r="S142" s="244"/>
      <c r="T142" s="24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6" t="s">
        <v>151</v>
      </c>
      <c r="AU142" s="246" t="s">
        <v>84</v>
      </c>
      <c r="AV142" s="13" t="s">
        <v>84</v>
      </c>
      <c r="AW142" s="13" t="s">
        <v>35</v>
      </c>
      <c r="AX142" s="13" t="s">
        <v>74</v>
      </c>
      <c r="AY142" s="246" t="s">
        <v>142</v>
      </c>
    </row>
    <row r="143" s="14" customFormat="1">
      <c r="A143" s="14"/>
      <c r="B143" s="250"/>
      <c r="C143" s="251"/>
      <c r="D143" s="237" t="s">
        <v>151</v>
      </c>
      <c r="E143" s="252" t="s">
        <v>19</v>
      </c>
      <c r="F143" s="253" t="s">
        <v>196</v>
      </c>
      <c r="G143" s="251"/>
      <c r="H143" s="254">
        <v>67.439999999999998</v>
      </c>
      <c r="I143" s="255"/>
      <c r="J143" s="251"/>
      <c r="K143" s="251"/>
      <c r="L143" s="256"/>
      <c r="M143" s="257"/>
      <c r="N143" s="258"/>
      <c r="O143" s="258"/>
      <c r="P143" s="258"/>
      <c r="Q143" s="258"/>
      <c r="R143" s="258"/>
      <c r="S143" s="258"/>
      <c r="T143" s="25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0" t="s">
        <v>151</v>
      </c>
      <c r="AU143" s="260" t="s">
        <v>84</v>
      </c>
      <c r="AV143" s="14" t="s">
        <v>149</v>
      </c>
      <c r="AW143" s="14" t="s">
        <v>35</v>
      </c>
      <c r="AX143" s="14" t="s">
        <v>82</v>
      </c>
      <c r="AY143" s="260" t="s">
        <v>142</v>
      </c>
    </row>
    <row r="144" s="2" customFormat="1" ht="16.5" customHeight="1">
      <c r="A144" s="40"/>
      <c r="B144" s="41"/>
      <c r="C144" s="282" t="s">
        <v>290</v>
      </c>
      <c r="D144" s="282" t="s">
        <v>263</v>
      </c>
      <c r="E144" s="283" t="s">
        <v>817</v>
      </c>
      <c r="F144" s="284" t="s">
        <v>818</v>
      </c>
      <c r="G144" s="285" t="s">
        <v>174</v>
      </c>
      <c r="H144" s="286">
        <v>77.555999999999997</v>
      </c>
      <c r="I144" s="287"/>
      <c r="J144" s="288">
        <f>ROUND(I144*H144,2)</f>
        <v>0</v>
      </c>
      <c r="K144" s="289"/>
      <c r="L144" s="290"/>
      <c r="M144" s="291" t="s">
        <v>19</v>
      </c>
      <c r="N144" s="292" t="s">
        <v>45</v>
      </c>
      <c r="O144" s="86"/>
      <c r="P144" s="231">
        <f>O144*H144</f>
        <v>0</v>
      </c>
      <c r="Q144" s="231">
        <v>0</v>
      </c>
      <c r="R144" s="231">
        <f>Q144*H144</f>
        <v>0</v>
      </c>
      <c r="S144" s="231">
        <v>0</v>
      </c>
      <c r="T144" s="232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33" t="s">
        <v>313</v>
      </c>
      <c r="AT144" s="233" t="s">
        <v>263</v>
      </c>
      <c r="AU144" s="233" t="s">
        <v>84</v>
      </c>
      <c r="AY144" s="19" t="s">
        <v>142</v>
      </c>
      <c r="BE144" s="234">
        <f>IF(N144="základní",J144,0)</f>
        <v>0</v>
      </c>
      <c r="BF144" s="234">
        <f>IF(N144="snížená",J144,0)</f>
        <v>0</v>
      </c>
      <c r="BG144" s="234">
        <f>IF(N144="zákl. přenesená",J144,0)</f>
        <v>0</v>
      </c>
      <c r="BH144" s="234">
        <f>IF(N144="sníž. přenesená",J144,0)</f>
        <v>0</v>
      </c>
      <c r="BI144" s="234">
        <f>IF(N144="nulová",J144,0)</f>
        <v>0</v>
      </c>
      <c r="BJ144" s="19" t="s">
        <v>82</v>
      </c>
      <c r="BK144" s="234">
        <f>ROUND(I144*H144,2)</f>
        <v>0</v>
      </c>
      <c r="BL144" s="19" t="s">
        <v>234</v>
      </c>
      <c r="BM144" s="233" t="s">
        <v>819</v>
      </c>
    </row>
    <row r="145" s="13" customFormat="1">
      <c r="A145" s="13"/>
      <c r="B145" s="235"/>
      <c r="C145" s="236"/>
      <c r="D145" s="237" t="s">
        <v>151</v>
      </c>
      <c r="E145" s="236"/>
      <c r="F145" s="239" t="s">
        <v>820</v>
      </c>
      <c r="G145" s="236"/>
      <c r="H145" s="240">
        <v>77.555999999999997</v>
      </c>
      <c r="I145" s="241"/>
      <c r="J145" s="236"/>
      <c r="K145" s="236"/>
      <c r="L145" s="242"/>
      <c r="M145" s="243"/>
      <c r="N145" s="244"/>
      <c r="O145" s="244"/>
      <c r="P145" s="244"/>
      <c r="Q145" s="244"/>
      <c r="R145" s="244"/>
      <c r="S145" s="244"/>
      <c r="T145" s="24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6" t="s">
        <v>151</v>
      </c>
      <c r="AU145" s="246" t="s">
        <v>84</v>
      </c>
      <c r="AV145" s="13" t="s">
        <v>84</v>
      </c>
      <c r="AW145" s="13" t="s">
        <v>4</v>
      </c>
      <c r="AX145" s="13" t="s">
        <v>82</v>
      </c>
      <c r="AY145" s="246" t="s">
        <v>142</v>
      </c>
    </row>
    <row r="146" s="2" customFormat="1" ht="16.5" customHeight="1">
      <c r="A146" s="40"/>
      <c r="B146" s="41"/>
      <c r="C146" s="221" t="s">
        <v>295</v>
      </c>
      <c r="D146" s="221" t="s">
        <v>145</v>
      </c>
      <c r="E146" s="222" t="s">
        <v>821</v>
      </c>
      <c r="F146" s="223" t="s">
        <v>822</v>
      </c>
      <c r="G146" s="224" t="s">
        <v>174</v>
      </c>
      <c r="H146" s="225">
        <v>67.439999999999998</v>
      </c>
      <c r="I146" s="226"/>
      <c r="J146" s="227">
        <f>ROUND(I146*H146,2)</f>
        <v>0</v>
      </c>
      <c r="K146" s="228"/>
      <c r="L146" s="46"/>
      <c r="M146" s="229" t="s">
        <v>19</v>
      </c>
      <c r="N146" s="230" t="s">
        <v>45</v>
      </c>
      <c r="O146" s="86"/>
      <c r="P146" s="231">
        <f>O146*H146</f>
        <v>0</v>
      </c>
      <c r="Q146" s="231">
        <v>0</v>
      </c>
      <c r="R146" s="231">
        <f>Q146*H146</f>
        <v>0</v>
      </c>
      <c r="S146" s="231">
        <v>0.014999999999999999</v>
      </c>
      <c r="T146" s="232">
        <f>S146*H146</f>
        <v>1.0115999999999998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33" t="s">
        <v>234</v>
      </c>
      <c r="AT146" s="233" t="s">
        <v>145</v>
      </c>
      <c r="AU146" s="233" t="s">
        <v>84</v>
      </c>
      <c r="AY146" s="19" t="s">
        <v>142</v>
      </c>
      <c r="BE146" s="234">
        <f>IF(N146="základní",J146,0)</f>
        <v>0</v>
      </c>
      <c r="BF146" s="234">
        <f>IF(N146="snížená",J146,0)</f>
        <v>0</v>
      </c>
      <c r="BG146" s="234">
        <f>IF(N146="zákl. přenesená",J146,0)</f>
        <v>0</v>
      </c>
      <c r="BH146" s="234">
        <f>IF(N146="sníž. přenesená",J146,0)</f>
        <v>0</v>
      </c>
      <c r="BI146" s="234">
        <f>IF(N146="nulová",J146,0)</f>
        <v>0</v>
      </c>
      <c r="BJ146" s="19" t="s">
        <v>82</v>
      </c>
      <c r="BK146" s="234">
        <f>ROUND(I146*H146,2)</f>
        <v>0</v>
      </c>
      <c r="BL146" s="19" t="s">
        <v>234</v>
      </c>
      <c r="BM146" s="233" t="s">
        <v>823</v>
      </c>
    </row>
    <row r="147" s="2" customFormat="1" ht="16.5" customHeight="1">
      <c r="A147" s="40"/>
      <c r="B147" s="41"/>
      <c r="C147" s="221" t="s">
        <v>299</v>
      </c>
      <c r="D147" s="221" t="s">
        <v>145</v>
      </c>
      <c r="E147" s="222" t="s">
        <v>824</v>
      </c>
      <c r="F147" s="223" t="s">
        <v>825</v>
      </c>
      <c r="G147" s="224" t="s">
        <v>174</v>
      </c>
      <c r="H147" s="225">
        <v>232</v>
      </c>
      <c r="I147" s="226"/>
      <c r="J147" s="227">
        <f>ROUND(I147*H147,2)</f>
        <v>0</v>
      </c>
      <c r="K147" s="228"/>
      <c r="L147" s="46"/>
      <c r="M147" s="229" t="s">
        <v>19</v>
      </c>
      <c r="N147" s="230" t="s">
        <v>45</v>
      </c>
      <c r="O147" s="86"/>
      <c r="P147" s="231">
        <f>O147*H147</f>
        <v>0</v>
      </c>
      <c r="Q147" s="231">
        <v>0</v>
      </c>
      <c r="R147" s="231">
        <f>Q147*H147</f>
        <v>0</v>
      </c>
      <c r="S147" s="231">
        <v>0</v>
      </c>
      <c r="T147" s="232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33" t="s">
        <v>234</v>
      </c>
      <c r="AT147" s="233" t="s">
        <v>145</v>
      </c>
      <c r="AU147" s="233" t="s">
        <v>84</v>
      </c>
      <c r="AY147" s="19" t="s">
        <v>142</v>
      </c>
      <c r="BE147" s="234">
        <f>IF(N147="základní",J147,0)</f>
        <v>0</v>
      </c>
      <c r="BF147" s="234">
        <f>IF(N147="snížená",J147,0)</f>
        <v>0</v>
      </c>
      <c r="BG147" s="234">
        <f>IF(N147="zákl. přenesená",J147,0)</f>
        <v>0</v>
      </c>
      <c r="BH147" s="234">
        <f>IF(N147="sníž. přenesená",J147,0)</f>
        <v>0</v>
      </c>
      <c r="BI147" s="234">
        <f>IF(N147="nulová",J147,0)</f>
        <v>0</v>
      </c>
      <c r="BJ147" s="19" t="s">
        <v>82</v>
      </c>
      <c r="BK147" s="234">
        <f>ROUND(I147*H147,2)</f>
        <v>0</v>
      </c>
      <c r="BL147" s="19" t="s">
        <v>234</v>
      </c>
      <c r="BM147" s="233" t="s">
        <v>826</v>
      </c>
    </row>
    <row r="148" s="2" customFormat="1" ht="16.5" customHeight="1">
      <c r="A148" s="40"/>
      <c r="B148" s="41"/>
      <c r="C148" s="282" t="s">
        <v>303</v>
      </c>
      <c r="D148" s="282" t="s">
        <v>263</v>
      </c>
      <c r="E148" s="283" t="s">
        <v>827</v>
      </c>
      <c r="F148" s="284" t="s">
        <v>828</v>
      </c>
      <c r="G148" s="285" t="s">
        <v>148</v>
      </c>
      <c r="H148" s="286">
        <v>1.8100000000000001</v>
      </c>
      <c r="I148" s="287"/>
      <c r="J148" s="288">
        <f>ROUND(I148*H148,2)</f>
        <v>0</v>
      </c>
      <c r="K148" s="289"/>
      <c r="L148" s="290"/>
      <c r="M148" s="291" t="s">
        <v>19</v>
      </c>
      <c r="N148" s="292" t="s">
        <v>45</v>
      </c>
      <c r="O148" s="86"/>
      <c r="P148" s="231">
        <f>O148*H148</f>
        <v>0</v>
      </c>
      <c r="Q148" s="231">
        <v>0</v>
      </c>
      <c r="R148" s="231">
        <f>Q148*H148</f>
        <v>0</v>
      </c>
      <c r="S148" s="231">
        <v>0</v>
      </c>
      <c r="T148" s="232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33" t="s">
        <v>313</v>
      </c>
      <c r="AT148" s="233" t="s">
        <v>263</v>
      </c>
      <c r="AU148" s="233" t="s">
        <v>84</v>
      </c>
      <c r="AY148" s="19" t="s">
        <v>142</v>
      </c>
      <c r="BE148" s="234">
        <f>IF(N148="základní",J148,0)</f>
        <v>0</v>
      </c>
      <c r="BF148" s="234">
        <f>IF(N148="snížená",J148,0)</f>
        <v>0</v>
      </c>
      <c r="BG148" s="234">
        <f>IF(N148="zákl. přenesená",J148,0)</f>
        <v>0</v>
      </c>
      <c r="BH148" s="234">
        <f>IF(N148="sníž. přenesená",J148,0)</f>
        <v>0</v>
      </c>
      <c r="BI148" s="234">
        <f>IF(N148="nulová",J148,0)</f>
        <v>0</v>
      </c>
      <c r="BJ148" s="19" t="s">
        <v>82</v>
      </c>
      <c r="BK148" s="234">
        <f>ROUND(I148*H148,2)</f>
        <v>0</v>
      </c>
      <c r="BL148" s="19" t="s">
        <v>234</v>
      </c>
      <c r="BM148" s="233" t="s">
        <v>829</v>
      </c>
    </row>
    <row r="149" s="13" customFormat="1">
      <c r="A149" s="13"/>
      <c r="B149" s="235"/>
      <c r="C149" s="236"/>
      <c r="D149" s="237" t="s">
        <v>151</v>
      </c>
      <c r="E149" s="238" t="s">
        <v>19</v>
      </c>
      <c r="F149" s="239" t="s">
        <v>830</v>
      </c>
      <c r="G149" s="236"/>
      <c r="H149" s="240">
        <v>1.8100000000000001</v>
      </c>
      <c r="I149" s="241"/>
      <c r="J149" s="236"/>
      <c r="K149" s="236"/>
      <c r="L149" s="242"/>
      <c r="M149" s="243"/>
      <c r="N149" s="244"/>
      <c r="O149" s="244"/>
      <c r="P149" s="244"/>
      <c r="Q149" s="244"/>
      <c r="R149" s="244"/>
      <c r="S149" s="244"/>
      <c r="T149" s="24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6" t="s">
        <v>151</v>
      </c>
      <c r="AU149" s="246" t="s">
        <v>84</v>
      </c>
      <c r="AV149" s="13" t="s">
        <v>84</v>
      </c>
      <c r="AW149" s="13" t="s">
        <v>35</v>
      </c>
      <c r="AX149" s="13" t="s">
        <v>82</v>
      </c>
      <c r="AY149" s="246" t="s">
        <v>142</v>
      </c>
    </row>
    <row r="150" s="2" customFormat="1" ht="16.5" customHeight="1">
      <c r="A150" s="40"/>
      <c r="B150" s="41"/>
      <c r="C150" s="221" t="s">
        <v>308</v>
      </c>
      <c r="D150" s="221" t="s">
        <v>145</v>
      </c>
      <c r="E150" s="222" t="s">
        <v>831</v>
      </c>
      <c r="F150" s="223" t="s">
        <v>832</v>
      </c>
      <c r="G150" s="224" t="s">
        <v>208</v>
      </c>
      <c r="H150" s="225">
        <v>240</v>
      </c>
      <c r="I150" s="226"/>
      <c r="J150" s="227">
        <f>ROUND(I150*H150,2)</f>
        <v>0</v>
      </c>
      <c r="K150" s="228"/>
      <c r="L150" s="46"/>
      <c r="M150" s="229" t="s">
        <v>19</v>
      </c>
      <c r="N150" s="230" t="s">
        <v>45</v>
      </c>
      <c r="O150" s="86"/>
      <c r="P150" s="231">
        <f>O150*H150</f>
        <v>0</v>
      </c>
      <c r="Q150" s="231">
        <v>0</v>
      </c>
      <c r="R150" s="231">
        <f>Q150*H150</f>
        <v>0</v>
      </c>
      <c r="S150" s="231">
        <v>0</v>
      </c>
      <c r="T150" s="232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33" t="s">
        <v>234</v>
      </c>
      <c r="AT150" s="233" t="s">
        <v>145</v>
      </c>
      <c r="AU150" s="233" t="s">
        <v>84</v>
      </c>
      <c r="AY150" s="19" t="s">
        <v>142</v>
      </c>
      <c r="BE150" s="234">
        <f>IF(N150="základní",J150,0)</f>
        <v>0</v>
      </c>
      <c r="BF150" s="234">
        <f>IF(N150="snížená",J150,0)</f>
        <v>0</v>
      </c>
      <c r="BG150" s="234">
        <f>IF(N150="zákl. přenesená",J150,0)</f>
        <v>0</v>
      </c>
      <c r="BH150" s="234">
        <f>IF(N150="sníž. přenesená",J150,0)</f>
        <v>0</v>
      </c>
      <c r="BI150" s="234">
        <f>IF(N150="nulová",J150,0)</f>
        <v>0</v>
      </c>
      <c r="BJ150" s="19" t="s">
        <v>82</v>
      </c>
      <c r="BK150" s="234">
        <f>ROUND(I150*H150,2)</f>
        <v>0</v>
      </c>
      <c r="BL150" s="19" t="s">
        <v>234</v>
      </c>
      <c r="BM150" s="233" t="s">
        <v>833</v>
      </c>
    </row>
    <row r="151" s="2" customFormat="1" ht="16.5" customHeight="1">
      <c r="A151" s="40"/>
      <c r="B151" s="41"/>
      <c r="C151" s="282" t="s">
        <v>313</v>
      </c>
      <c r="D151" s="282" t="s">
        <v>263</v>
      </c>
      <c r="E151" s="283" t="s">
        <v>827</v>
      </c>
      <c r="F151" s="284" t="s">
        <v>828</v>
      </c>
      <c r="G151" s="285" t="s">
        <v>148</v>
      </c>
      <c r="H151" s="286">
        <v>0.63400000000000001</v>
      </c>
      <c r="I151" s="287"/>
      <c r="J151" s="288">
        <f>ROUND(I151*H151,2)</f>
        <v>0</v>
      </c>
      <c r="K151" s="289"/>
      <c r="L151" s="290"/>
      <c r="M151" s="291" t="s">
        <v>19</v>
      </c>
      <c r="N151" s="292" t="s">
        <v>45</v>
      </c>
      <c r="O151" s="86"/>
      <c r="P151" s="231">
        <f>O151*H151</f>
        <v>0</v>
      </c>
      <c r="Q151" s="231">
        <v>0</v>
      </c>
      <c r="R151" s="231">
        <f>Q151*H151</f>
        <v>0</v>
      </c>
      <c r="S151" s="231">
        <v>0</v>
      </c>
      <c r="T151" s="232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33" t="s">
        <v>313</v>
      </c>
      <c r="AT151" s="233" t="s">
        <v>263</v>
      </c>
      <c r="AU151" s="233" t="s">
        <v>84</v>
      </c>
      <c r="AY151" s="19" t="s">
        <v>142</v>
      </c>
      <c r="BE151" s="234">
        <f>IF(N151="základní",J151,0)</f>
        <v>0</v>
      </c>
      <c r="BF151" s="234">
        <f>IF(N151="snížená",J151,0)</f>
        <v>0</v>
      </c>
      <c r="BG151" s="234">
        <f>IF(N151="zákl. přenesená",J151,0)</f>
        <v>0</v>
      </c>
      <c r="BH151" s="234">
        <f>IF(N151="sníž. přenesená",J151,0)</f>
        <v>0</v>
      </c>
      <c r="BI151" s="234">
        <f>IF(N151="nulová",J151,0)</f>
        <v>0</v>
      </c>
      <c r="BJ151" s="19" t="s">
        <v>82</v>
      </c>
      <c r="BK151" s="234">
        <f>ROUND(I151*H151,2)</f>
        <v>0</v>
      </c>
      <c r="BL151" s="19" t="s">
        <v>234</v>
      </c>
      <c r="BM151" s="233" t="s">
        <v>834</v>
      </c>
    </row>
    <row r="152" s="13" customFormat="1">
      <c r="A152" s="13"/>
      <c r="B152" s="235"/>
      <c r="C152" s="236"/>
      <c r="D152" s="237" t="s">
        <v>151</v>
      </c>
      <c r="E152" s="238" t="s">
        <v>19</v>
      </c>
      <c r="F152" s="239" t="s">
        <v>835</v>
      </c>
      <c r="G152" s="236"/>
      <c r="H152" s="240">
        <v>0.57599999999999996</v>
      </c>
      <c r="I152" s="241"/>
      <c r="J152" s="236"/>
      <c r="K152" s="236"/>
      <c r="L152" s="242"/>
      <c r="M152" s="243"/>
      <c r="N152" s="244"/>
      <c r="O152" s="244"/>
      <c r="P152" s="244"/>
      <c r="Q152" s="244"/>
      <c r="R152" s="244"/>
      <c r="S152" s="244"/>
      <c r="T152" s="24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6" t="s">
        <v>151</v>
      </c>
      <c r="AU152" s="246" t="s">
        <v>84</v>
      </c>
      <c r="AV152" s="13" t="s">
        <v>84</v>
      </c>
      <c r="AW152" s="13" t="s">
        <v>35</v>
      </c>
      <c r="AX152" s="13" t="s">
        <v>82</v>
      </c>
      <c r="AY152" s="246" t="s">
        <v>142</v>
      </c>
    </row>
    <row r="153" s="13" customFormat="1">
      <c r="A153" s="13"/>
      <c r="B153" s="235"/>
      <c r="C153" s="236"/>
      <c r="D153" s="237" t="s">
        <v>151</v>
      </c>
      <c r="E153" s="236"/>
      <c r="F153" s="239" t="s">
        <v>836</v>
      </c>
      <c r="G153" s="236"/>
      <c r="H153" s="240">
        <v>0.63400000000000001</v>
      </c>
      <c r="I153" s="241"/>
      <c r="J153" s="236"/>
      <c r="K153" s="236"/>
      <c r="L153" s="242"/>
      <c r="M153" s="243"/>
      <c r="N153" s="244"/>
      <c r="O153" s="244"/>
      <c r="P153" s="244"/>
      <c r="Q153" s="244"/>
      <c r="R153" s="244"/>
      <c r="S153" s="244"/>
      <c r="T153" s="24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6" t="s">
        <v>151</v>
      </c>
      <c r="AU153" s="246" t="s">
        <v>84</v>
      </c>
      <c r="AV153" s="13" t="s">
        <v>84</v>
      </c>
      <c r="AW153" s="13" t="s">
        <v>4</v>
      </c>
      <c r="AX153" s="13" t="s">
        <v>82</v>
      </c>
      <c r="AY153" s="246" t="s">
        <v>142</v>
      </c>
    </row>
    <row r="154" s="2" customFormat="1" ht="21.75" customHeight="1">
      <c r="A154" s="40"/>
      <c r="B154" s="41"/>
      <c r="C154" s="221" t="s">
        <v>317</v>
      </c>
      <c r="D154" s="221" t="s">
        <v>145</v>
      </c>
      <c r="E154" s="222" t="s">
        <v>837</v>
      </c>
      <c r="F154" s="223" t="s">
        <v>838</v>
      </c>
      <c r="G154" s="224" t="s">
        <v>174</v>
      </c>
      <c r="H154" s="225">
        <v>232</v>
      </c>
      <c r="I154" s="226"/>
      <c r="J154" s="227">
        <f>ROUND(I154*H154,2)</f>
        <v>0</v>
      </c>
      <c r="K154" s="228"/>
      <c r="L154" s="46"/>
      <c r="M154" s="229" t="s">
        <v>19</v>
      </c>
      <c r="N154" s="230" t="s">
        <v>45</v>
      </c>
      <c r="O154" s="86"/>
      <c r="P154" s="231">
        <f>O154*H154</f>
        <v>0</v>
      </c>
      <c r="Q154" s="231">
        <v>0</v>
      </c>
      <c r="R154" s="231">
        <f>Q154*H154</f>
        <v>0</v>
      </c>
      <c r="S154" s="231">
        <v>0.0070000000000000001</v>
      </c>
      <c r="T154" s="232">
        <f>S154*H154</f>
        <v>1.6240000000000001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33" t="s">
        <v>234</v>
      </c>
      <c r="AT154" s="233" t="s">
        <v>145</v>
      </c>
      <c r="AU154" s="233" t="s">
        <v>84</v>
      </c>
      <c r="AY154" s="19" t="s">
        <v>142</v>
      </c>
      <c r="BE154" s="234">
        <f>IF(N154="základní",J154,0)</f>
        <v>0</v>
      </c>
      <c r="BF154" s="234">
        <f>IF(N154="snížená",J154,0)</f>
        <v>0</v>
      </c>
      <c r="BG154" s="234">
        <f>IF(N154="zákl. přenesená",J154,0)</f>
        <v>0</v>
      </c>
      <c r="BH154" s="234">
        <f>IF(N154="sníž. přenesená",J154,0)</f>
        <v>0</v>
      </c>
      <c r="BI154" s="234">
        <f>IF(N154="nulová",J154,0)</f>
        <v>0</v>
      </c>
      <c r="BJ154" s="19" t="s">
        <v>82</v>
      </c>
      <c r="BK154" s="234">
        <f>ROUND(I154*H154,2)</f>
        <v>0</v>
      </c>
      <c r="BL154" s="19" t="s">
        <v>234</v>
      </c>
      <c r="BM154" s="233" t="s">
        <v>839</v>
      </c>
    </row>
    <row r="155" s="2" customFormat="1" ht="16.5" customHeight="1">
      <c r="A155" s="40"/>
      <c r="B155" s="41"/>
      <c r="C155" s="221" t="s">
        <v>321</v>
      </c>
      <c r="D155" s="221" t="s">
        <v>145</v>
      </c>
      <c r="E155" s="222" t="s">
        <v>840</v>
      </c>
      <c r="F155" s="223" t="s">
        <v>841</v>
      </c>
      <c r="G155" s="224" t="s">
        <v>148</v>
      </c>
      <c r="H155" s="225">
        <v>8.9079999999999995</v>
      </c>
      <c r="I155" s="226"/>
      <c r="J155" s="227">
        <f>ROUND(I155*H155,2)</f>
        <v>0</v>
      </c>
      <c r="K155" s="228"/>
      <c r="L155" s="46"/>
      <c r="M155" s="229" t="s">
        <v>19</v>
      </c>
      <c r="N155" s="230" t="s">
        <v>45</v>
      </c>
      <c r="O155" s="86"/>
      <c r="P155" s="231">
        <f>O155*H155</f>
        <v>0</v>
      </c>
      <c r="Q155" s="231">
        <v>0</v>
      </c>
      <c r="R155" s="231">
        <f>Q155*H155</f>
        <v>0</v>
      </c>
      <c r="S155" s="231">
        <v>0</v>
      </c>
      <c r="T155" s="232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33" t="s">
        <v>234</v>
      </c>
      <c r="AT155" s="233" t="s">
        <v>145</v>
      </c>
      <c r="AU155" s="233" t="s">
        <v>84</v>
      </c>
      <c r="AY155" s="19" t="s">
        <v>142</v>
      </c>
      <c r="BE155" s="234">
        <f>IF(N155="základní",J155,0)</f>
        <v>0</v>
      </c>
      <c r="BF155" s="234">
        <f>IF(N155="snížená",J155,0)</f>
        <v>0</v>
      </c>
      <c r="BG155" s="234">
        <f>IF(N155="zákl. přenesená",J155,0)</f>
        <v>0</v>
      </c>
      <c r="BH155" s="234">
        <f>IF(N155="sníž. přenesená",J155,0)</f>
        <v>0</v>
      </c>
      <c r="BI155" s="234">
        <f>IF(N155="nulová",J155,0)</f>
        <v>0</v>
      </c>
      <c r="BJ155" s="19" t="s">
        <v>82</v>
      </c>
      <c r="BK155" s="234">
        <f>ROUND(I155*H155,2)</f>
        <v>0</v>
      </c>
      <c r="BL155" s="19" t="s">
        <v>234</v>
      </c>
      <c r="BM155" s="233" t="s">
        <v>842</v>
      </c>
    </row>
    <row r="156" s="13" customFormat="1">
      <c r="A156" s="13"/>
      <c r="B156" s="235"/>
      <c r="C156" s="236"/>
      <c r="D156" s="237" t="s">
        <v>151</v>
      </c>
      <c r="E156" s="238" t="s">
        <v>19</v>
      </c>
      <c r="F156" s="239" t="s">
        <v>843</v>
      </c>
      <c r="G156" s="236"/>
      <c r="H156" s="240">
        <v>6.9690000000000003</v>
      </c>
      <c r="I156" s="241"/>
      <c r="J156" s="236"/>
      <c r="K156" s="236"/>
      <c r="L156" s="242"/>
      <c r="M156" s="243"/>
      <c r="N156" s="244"/>
      <c r="O156" s="244"/>
      <c r="P156" s="244"/>
      <c r="Q156" s="244"/>
      <c r="R156" s="244"/>
      <c r="S156" s="244"/>
      <c r="T156" s="24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6" t="s">
        <v>151</v>
      </c>
      <c r="AU156" s="246" t="s">
        <v>84</v>
      </c>
      <c r="AV156" s="13" t="s">
        <v>84</v>
      </c>
      <c r="AW156" s="13" t="s">
        <v>35</v>
      </c>
      <c r="AX156" s="13" t="s">
        <v>74</v>
      </c>
      <c r="AY156" s="246" t="s">
        <v>142</v>
      </c>
    </row>
    <row r="157" s="13" customFormat="1">
      <c r="A157" s="13"/>
      <c r="B157" s="235"/>
      <c r="C157" s="236"/>
      <c r="D157" s="237" t="s">
        <v>151</v>
      </c>
      <c r="E157" s="238" t="s">
        <v>19</v>
      </c>
      <c r="F157" s="239" t="s">
        <v>844</v>
      </c>
      <c r="G157" s="236"/>
      <c r="H157" s="240">
        <v>1.9390000000000001</v>
      </c>
      <c r="I157" s="241"/>
      <c r="J157" s="236"/>
      <c r="K157" s="236"/>
      <c r="L157" s="242"/>
      <c r="M157" s="243"/>
      <c r="N157" s="244"/>
      <c r="O157" s="244"/>
      <c r="P157" s="244"/>
      <c r="Q157" s="244"/>
      <c r="R157" s="244"/>
      <c r="S157" s="244"/>
      <c r="T157" s="24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6" t="s">
        <v>151</v>
      </c>
      <c r="AU157" s="246" t="s">
        <v>84</v>
      </c>
      <c r="AV157" s="13" t="s">
        <v>84</v>
      </c>
      <c r="AW157" s="13" t="s">
        <v>35</v>
      </c>
      <c r="AX157" s="13" t="s">
        <v>74</v>
      </c>
      <c r="AY157" s="246" t="s">
        <v>142</v>
      </c>
    </row>
    <row r="158" s="14" customFormat="1">
      <c r="A158" s="14"/>
      <c r="B158" s="250"/>
      <c r="C158" s="251"/>
      <c r="D158" s="237" t="s">
        <v>151</v>
      </c>
      <c r="E158" s="252" t="s">
        <v>19</v>
      </c>
      <c r="F158" s="253" t="s">
        <v>196</v>
      </c>
      <c r="G158" s="251"/>
      <c r="H158" s="254">
        <v>8.9080000000000013</v>
      </c>
      <c r="I158" s="255"/>
      <c r="J158" s="251"/>
      <c r="K158" s="251"/>
      <c r="L158" s="256"/>
      <c r="M158" s="257"/>
      <c r="N158" s="258"/>
      <c r="O158" s="258"/>
      <c r="P158" s="258"/>
      <c r="Q158" s="258"/>
      <c r="R158" s="258"/>
      <c r="S158" s="258"/>
      <c r="T158" s="25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0" t="s">
        <v>151</v>
      </c>
      <c r="AU158" s="260" t="s">
        <v>84</v>
      </c>
      <c r="AV158" s="14" t="s">
        <v>149</v>
      </c>
      <c r="AW158" s="14" t="s">
        <v>35</v>
      </c>
      <c r="AX158" s="14" t="s">
        <v>82</v>
      </c>
      <c r="AY158" s="260" t="s">
        <v>142</v>
      </c>
    </row>
    <row r="159" s="2" customFormat="1" ht="16.5" customHeight="1">
      <c r="A159" s="40"/>
      <c r="B159" s="41"/>
      <c r="C159" s="221" t="s">
        <v>325</v>
      </c>
      <c r="D159" s="221" t="s">
        <v>145</v>
      </c>
      <c r="E159" s="222" t="s">
        <v>845</v>
      </c>
      <c r="F159" s="223" t="s">
        <v>846</v>
      </c>
      <c r="G159" s="224" t="s">
        <v>478</v>
      </c>
      <c r="H159" s="293"/>
      <c r="I159" s="226"/>
      <c r="J159" s="227">
        <f>ROUND(I159*H159,2)</f>
        <v>0</v>
      </c>
      <c r="K159" s="228"/>
      <c r="L159" s="46"/>
      <c r="M159" s="229" t="s">
        <v>19</v>
      </c>
      <c r="N159" s="230" t="s">
        <v>45</v>
      </c>
      <c r="O159" s="86"/>
      <c r="P159" s="231">
        <f>O159*H159</f>
        <v>0</v>
      </c>
      <c r="Q159" s="231">
        <v>0</v>
      </c>
      <c r="R159" s="231">
        <f>Q159*H159</f>
        <v>0</v>
      </c>
      <c r="S159" s="231">
        <v>0</v>
      </c>
      <c r="T159" s="232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33" t="s">
        <v>234</v>
      </c>
      <c r="AT159" s="233" t="s">
        <v>145</v>
      </c>
      <c r="AU159" s="233" t="s">
        <v>84</v>
      </c>
      <c r="AY159" s="19" t="s">
        <v>142</v>
      </c>
      <c r="BE159" s="234">
        <f>IF(N159="základní",J159,0)</f>
        <v>0</v>
      </c>
      <c r="BF159" s="234">
        <f>IF(N159="snížená",J159,0)</f>
        <v>0</v>
      </c>
      <c r="BG159" s="234">
        <f>IF(N159="zákl. přenesená",J159,0)</f>
        <v>0</v>
      </c>
      <c r="BH159" s="234">
        <f>IF(N159="sníž. přenesená",J159,0)</f>
        <v>0</v>
      </c>
      <c r="BI159" s="234">
        <f>IF(N159="nulová",J159,0)</f>
        <v>0</v>
      </c>
      <c r="BJ159" s="19" t="s">
        <v>82</v>
      </c>
      <c r="BK159" s="234">
        <f>ROUND(I159*H159,2)</f>
        <v>0</v>
      </c>
      <c r="BL159" s="19" t="s">
        <v>234</v>
      </c>
      <c r="BM159" s="233" t="s">
        <v>847</v>
      </c>
    </row>
    <row r="160" s="12" customFormat="1" ht="22.8" customHeight="1">
      <c r="A160" s="12"/>
      <c r="B160" s="205"/>
      <c r="C160" s="206"/>
      <c r="D160" s="207" t="s">
        <v>73</v>
      </c>
      <c r="E160" s="219" t="s">
        <v>450</v>
      </c>
      <c r="F160" s="219" t="s">
        <v>451</v>
      </c>
      <c r="G160" s="206"/>
      <c r="H160" s="206"/>
      <c r="I160" s="209"/>
      <c r="J160" s="220">
        <f>BK160</f>
        <v>0</v>
      </c>
      <c r="K160" s="206"/>
      <c r="L160" s="211"/>
      <c r="M160" s="212"/>
      <c r="N160" s="213"/>
      <c r="O160" s="213"/>
      <c r="P160" s="214">
        <f>SUM(P161:P195)</f>
        <v>0</v>
      </c>
      <c r="Q160" s="213"/>
      <c r="R160" s="214">
        <f>SUM(R161:R195)</f>
        <v>0.049730000000000003</v>
      </c>
      <c r="S160" s="213"/>
      <c r="T160" s="215">
        <f>SUM(T161:T195)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6" t="s">
        <v>84</v>
      </c>
      <c r="AT160" s="217" t="s">
        <v>73</v>
      </c>
      <c r="AU160" s="217" t="s">
        <v>82</v>
      </c>
      <c r="AY160" s="216" t="s">
        <v>142</v>
      </c>
      <c r="BK160" s="218">
        <f>SUM(BK161:BK195)</f>
        <v>0</v>
      </c>
    </row>
    <row r="161" s="2" customFormat="1" ht="16.5" customHeight="1">
      <c r="A161" s="40"/>
      <c r="B161" s="41"/>
      <c r="C161" s="221" t="s">
        <v>329</v>
      </c>
      <c r="D161" s="221" t="s">
        <v>145</v>
      </c>
      <c r="E161" s="222" t="s">
        <v>848</v>
      </c>
      <c r="F161" s="223" t="s">
        <v>849</v>
      </c>
      <c r="G161" s="224" t="s">
        <v>208</v>
      </c>
      <c r="H161" s="225">
        <v>32</v>
      </c>
      <c r="I161" s="226"/>
      <c r="J161" s="227">
        <f>ROUND(I161*H161,2)</f>
        <v>0</v>
      </c>
      <c r="K161" s="228"/>
      <c r="L161" s="46"/>
      <c r="M161" s="229" t="s">
        <v>19</v>
      </c>
      <c r="N161" s="230" t="s">
        <v>45</v>
      </c>
      <c r="O161" s="86"/>
      <c r="P161" s="231">
        <f>O161*H161</f>
        <v>0</v>
      </c>
      <c r="Q161" s="231">
        <v>0</v>
      </c>
      <c r="R161" s="231">
        <f>Q161*H161</f>
        <v>0</v>
      </c>
      <c r="S161" s="231">
        <v>0</v>
      </c>
      <c r="T161" s="232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33" t="s">
        <v>234</v>
      </c>
      <c r="AT161" s="233" t="s">
        <v>145</v>
      </c>
      <c r="AU161" s="233" t="s">
        <v>84</v>
      </c>
      <c r="AY161" s="19" t="s">
        <v>142</v>
      </c>
      <c r="BE161" s="234">
        <f>IF(N161="základní",J161,0)</f>
        <v>0</v>
      </c>
      <c r="BF161" s="234">
        <f>IF(N161="snížená",J161,0)</f>
        <v>0</v>
      </c>
      <c r="BG161" s="234">
        <f>IF(N161="zákl. přenesená",J161,0)</f>
        <v>0</v>
      </c>
      <c r="BH161" s="234">
        <f>IF(N161="sníž. přenesená",J161,0)</f>
        <v>0</v>
      </c>
      <c r="BI161" s="234">
        <f>IF(N161="nulová",J161,0)</f>
        <v>0</v>
      </c>
      <c r="BJ161" s="19" t="s">
        <v>82</v>
      </c>
      <c r="BK161" s="234">
        <f>ROUND(I161*H161,2)</f>
        <v>0</v>
      </c>
      <c r="BL161" s="19" t="s">
        <v>234</v>
      </c>
      <c r="BM161" s="233" t="s">
        <v>850</v>
      </c>
    </row>
    <row r="162" s="13" customFormat="1">
      <c r="A162" s="13"/>
      <c r="B162" s="235"/>
      <c r="C162" s="236"/>
      <c r="D162" s="237" t="s">
        <v>151</v>
      </c>
      <c r="E162" s="238" t="s">
        <v>19</v>
      </c>
      <c r="F162" s="239" t="s">
        <v>851</v>
      </c>
      <c r="G162" s="236"/>
      <c r="H162" s="240">
        <v>32</v>
      </c>
      <c r="I162" s="241"/>
      <c r="J162" s="236"/>
      <c r="K162" s="236"/>
      <c r="L162" s="242"/>
      <c r="M162" s="243"/>
      <c r="N162" s="244"/>
      <c r="O162" s="244"/>
      <c r="P162" s="244"/>
      <c r="Q162" s="244"/>
      <c r="R162" s="244"/>
      <c r="S162" s="244"/>
      <c r="T162" s="24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6" t="s">
        <v>151</v>
      </c>
      <c r="AU162" s="246" t="s">
        <v>84</v>
      </c>
      <c r="AV162" s="13" t="s">
        <v>84</v>
      </c>
      <c r="AW162" s="13" t="s">
        <v>35</v>
      </c>
      <c r="AX162" s="13" t="s">
        <v>82</v>
      </c>
      <c r="AY162" s="246" t="s">
        <v>142</v>
      </c>
    </row>
    <row r="163" s="2" customFormat="1" ht="16.5" customHeight="1">
      <c r="A163" s="40"/>
      <c r="B163" s="41"/>
      <c r="C163" s="221" t="s">
        <v>333</v>
      </c>
      <c r="D163" s="221" t="s">
        <v>145</v>
      </c>
      <c r="E163" s="222" t="s">
        <v>852</v>
      </c>
      <c r="F163" s="223" t="s">
        <v>853</v>
      </c>
      <c r="G163" s="224" t="s">
        <v>208</v>
      </c>
      <c r="H163" s="225">
        <v>29</v>
      </c>
      <c r="I163" s="226"/>
      <c r="J163" s="227">
        <f>ROUND(I163*H163,2)</f>
        <v>0</v>
      </c>
      <c r="K163" s="228"/>
      <c r="L163" s="46"/>
      <c r="M163" s="229" t="s">
        <v>19</v>
      </c>
      <c r="N163" s="230" t="s">
        <v>45</v>
      </c>
      <c r="O163" s="86"/>
      <c r="P163" s="231">
        <f>O163*H163</f>
        <v>0</v>
      </c>
      <c r="Q163" s="231">
        <v>0</v>
      </c>
      <c r="R163" s="231">
        <f>Q163*H163</f>
        <v>0</v>
      </c>
      <c r="S163" s="231">
        <v>0</v>
      </c>
      <c r="T163" s="232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33" t="s">
        <v>234</v>
      </c>
      <c r="AT163" s="233" t="s">
        <v>145</v>
      </c>
      <c r="AU163" s="233" t="s">
        <v>84</v>
      </c>
      <c r="AY163" s="19" t="s">
        <v>142</v>
      </c>
      <c r="BE163" s="234">
        <f>IF(N163="základní",J163,0)</f>
        <v>0</v>
      </c>
      <c r="BF163" s="234">
        <f>IF(N163="snížená",J163,0)</f>
        <v>0</v>
      </c>
      <c r="BG163" s="234">
        <f>IF(N163="zákl. přenesená",J163,0)</f>
        <v>0</v>
      </c>
      <c r="BH163" s="234">
        <f>IF(N163="sníž. přenesená",J163,0)</f>
        <v>0</v>
      </c>
      <c r="BI163" s="234">
        <f>IF(N163="nulová",J163,0)</f>
        <v>0</v>
      </c>
      <c r="BJ163" s="19" t="s">
        <v>82</v>
      </c>
      <c r="BK163" s="234">
        <f>ROUND(I163*H163,2)</f>
        <v>0</v>
      </c>
      <c r="BL163" s="19" t="s">
        <v>234</v>
      </c>
      <c r="BM163" s="233" t="s">
        <v>854</v>
      </c>
    </row>
    <row r="164" s="13" customFormat="1">
      <c r="A164" s="13"/>
      <c r="B164" s="235"/>
      <c r="C164" s="236"/>
      <c r="D164" s="237" t="s">
        <v>151</v>
      </c>
      <c r="E164" s="238" t="s">
        <v>19</v>
      </c>
      <c r="F164" s="239" t="s">
        <v>855</v>
      </c>
      <c r="G164" s="236"/>
      <c r="H164" s="240">
        <v>29</v>
      </c>
      <c r="I164" s="241"/>
      <c r="J164" s="236"/>
      <c r="K164" s="236"/>
      <c r="L164" s="242"/>
      <c r="M164" s="243"/>
      <c r="N164" s="244"/>
      <c r="O164" s="244"/>
      <c r="P164" s="244"/>
      <c r="Q164" s="244"/>
      <c r="R164" s="244"/>
      <c r="S164" s="244"/>
      <c r="T164" s="24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6" t="s">
        <v>151</v>
      </c>
      <c r="AU164" s="246" t="s">
        <v>84</v>
      </c>
      <c r="AV164" s="13" t="s">
        <v>84</v>
      </c>
      <c r="AW164" s="13" t="s">
        <v>35</v>
      </c>
      <c r="AX164" s="13" t="s">
        <v>82</v>
      </c>
      <c r="AY164" s="246" t="s">
        <v>142</v>
      </c>
    </row>
    <row r="165" s="2" customFormat="1" ht="16.5" customHeight="1">
      <c r="A165" s="40"/>
      <c r="B165" s="41"/>
      <c r="C165" s="221" t="s">
        <v>338</v>
      </c>
      <c r="D165" s="221" t="s">
        <v>145</v>
      </c>
      <c r="E165" s="222" t="s">
        <v>856</v>
      </c>
      <c r="F165" s="223" t="s">
        <v>857</v>
      </c>
      <c r="G165" s="224" t="s">
        <v>155</v>
      </c>
      <c r="H165" s="225">
        <v>4</v>
      </c>
      <c r="I165" s="226"/>
      <c r="J165" s="227">
        <f>ROUND(I165*H165,2)</f>
        <v>0</v>
      </c>
      <c r="K165" s="228"/>
      <c r="L165" s="46"/>
      <c r="M165" s="229" t="s">
        <v>19</v>
      </c>
      <c r="N165" s="230" t="s">
        <v>45</v>
      </c>
      <c r="O165" s="86"/>
      <c r="P165" s="231">
        <f>O165*H165</f>
        <v>0</v>
      </c>
      <c r="Q165" s="231">
        <v>0</v>
      </c>
      <c r="R165" s="231">
        <f>Q165*H165</f>
        <v>0</v>
      </c>
      <c r="S165" s="231">
        <v>0</v>
      </c>
      <c r="T165" s="232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33" t="s">
        <v>234</v>
      </c>
      <c r="AT165" s="233" t="s">
        <v>145</v>
      </c>
      <c r="AU165" s="233" t="s">
        <v>84</v>
      </c>
      <c r="AY165" s="19" t="s">
        <v>142</v>
      </c>
      <c r="BE165" s="234">
        <f>IF(N165="základní",J165,0)</f>
        <v>0</v>
      </c>
      <c r="BF165" s="234">
        <f>IF(N165="snížená",J165,0)</f>
        <v>0</v>
      </c>
      <c r="BG165" s="234">
        <f>IF(N165="zákl. přenesená",J165,0)</f>
        <v>0</v>
      </c>
      <c r="BH165" s="234">
        <f>IF(N165="sníž. přenesená",J165,0)</f>
        <v>0</v>
      </c>
      <c r="BI165" s="234">
        <f>IF(N165="nulová",J165,0)</f>
        <v>0</v>
      </c>
      <c r="BJ165" s="19" t="s">
        <v>82</v>
      </c>
      <c r="BK165" s="234">
        <f>ROUND(I165*H165,2)</f>
        <v>0</v>
      </c>
      <c r="BL165" s="19" t="s">
        <v>234</v>
      </c>
      <c r="BM165" s="233" t="s">
        <v>858</v>
      </c>
    </row>
    <row r="166" s="2" customFormat="1" ht="16.5" customHeight="1">
      <c r="A166" s="40"/>
      <c r="B166" s="41"/>
      <c r="C166" s="221" t="s">
        <v>348</v>
      </c>
      <c r="D166" s="221" t="s">
        <v>145</v>
      </c>
      <c r="E166" s="222" t="s">
        <v>859</v>
      </c>
      <c r="F166" s="223" t="s">
        <v>860</v>
      </c>
      <c r="G166" s="224" t="s">
        <v>174</v>
      </c>
      <c r="H166" s="225">
        <v>4.7999999999999998</v>
      </c>
      <c r="I166" s="226"/>
      <c r="J166" s="227">
        <f>ROUND(I166*H166,2)</f>
        <v>0</v>
      </c>
      <c r="K166" s="228"/>
      <c r="L166" s="46"/>
      <c r="M166" s="229" t="s">
        <v>19</v>
      </c>
      <c r="N166" s="230" t="s">
        <v>45</v>
      </c>
      <c r="O166" s="86"/>
      <c r="P166" s="231">
        <f>O166*H166</f>
        <v>0</v>
      </c>
      <c r="Q166" s="231">
        <v>0</v>
      </c>
      <c r="R166" s="231">
        <f>Q166*H166</f>
        <v>0</v>
      </c>
      <c r="S166" s="231">
        <v>0</v>
      </c>
      <c r="T166" s="232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33" t="s">
        <v>234</v>
      </c>
      <c r="AT166" s="233" t="s">
        <v>145</v>
      </c>
      <c r="AU166" s="233" t="s">
        <v>84</v>
      </c>
      <c r="AY166" s="19" t="s">
        <v>142</v>
      </c>
      <c r="BE166" s="234">
        <f>IF(N166="základní",J166,0)</f>
        <v>0</v>
      </c>
      <c r="BF166" s="234">
        <f>IF(N166="snížená",J166,0)</f>
        <v>0</v>
      </c>
      <c r="BG166" s="234">
        <f>IF(N166="zákl. přenesená",J166,0)</f>
        <v>0</v>
      </c>
      <c r="BH166" s="234">
        <f>IF(N166="sníž. přenesená",J166,0)</f>
        <v>0</v>
      </c>
      <c r="BI166" s="234">
        <f>IF(N166="nulová",J166,0)</f>
        <v>0</v>
      </c>
      <c r="BJ166" s="19" t="s">
        <v>82</v>
      </c>
      <c r="BK166" s="234">
        <f>ROUND(I166*H166,2)</f>
        <v>0</v>
      </c>
      <c r="BL166" s="19" t="s">
        <v>234</v>
      </c>
      <c r="BM166" s="233" t="s">
        <v>861</v>
      </c>
    </row>
    <row r="167" s="13" customFormat="1">
      <c r="A167" s="13"/>
      <c r="B167" s="235"/>
      <c r="C167" s="236"/>
      <c r="D167" s="237" t="s">
        <v>151</v>
      </c>
      <c r="E167" s="238" t="s">
        <v>19</v>
      </c>
      <c r="F167" s="239" t="s">
        <v>862</v>
      </c>
      <c r="G167" s="236"/>
      <c r="H167" s="240">
        <v>4.7999999999999998</v>
      </c>
      <c r="I167" s="241"/>
      <c r="J167" s="236"/>
      <c r="K167" s="236"/>
      <c r="L167" s="242"/>
      <c r="M167" s="243"/>
      <c r="N167" s="244"/>
      <c r="O167" s="244"/>
      <c r="P167" s="244"/>
      <c r="Q167" s="244"/>
      <c r="R167" s="244"/>
      <c r="S167" s="244"/>
      <c r="T167" s="24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6" t="s">
        <v>151</v>
      </c>
      <c r="AU167" s="246" t="s">
        <v>84</v>
      </c>
      <c r="AV167" s="13" t="s">
        <v>84</v>
      </c>
      <c r="AW167" s="13" t="s">
        <v>35</v>
      </c>
      <c r="AX167" s="13" t="s">
        <v>82</v>
      </c>
      <c r="AY167" s="246" t="s">
        <v>142</v>
      </c>
    </row>
    <row r="168" s="2" customFormat="1" ht="16.5" customHeight="1">
      <c r="A168" s="40"/>
      <c r="B168" s="41"/>
      <c r="C168" s="221" t="s">
        <v>353</v>
      </c>
      <c r="D168" s="221" t="s">
        <v>145</v>
      </c>
      <c r="E168" s="222" t="s">
        <v>863</v>
      </c>
      <c r="F168" s="223" t="s">
        <v>864</v>
      </c>
      <c r="G168" s="224" t="s">
        <v>155</v>
      </c>
      <c r="H168" s="225">
        <v>5</v>
      </c>
      <c r="I168" s="226"/>
      <c r="J168" s="227">
        <f>ROUND(I168*H168,2)</f>
        <v>0</v>
      </c>
      <c r="K168" s="228"/>
      <c r="L168" s="46"/>
      <c r="M168" s="229" t="s">
        <v>19</v>
      </c>
      <c r="N168" s="230" t="s">
        <v>45</v>
      </c>
      <c r="O168" s="86"/>
      <c r="P168" s="231">
        <f>O168*H168</f>
        <v>0</v>
      </c>
      <c r="Q168" s="231">
        <v>0</v>
      </c>
      <c r="R168" s="231">
        <f>Q168*H168</f>
        <v>0</v>
      </c>
      <c r="S168" s="231">
        <v>0</v>
      </c>
      <c r="T168" s="232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33" t="s">
        <v>234</v>
      </c>
      <c r="AT168" s="233" t="s">
        <v>145</v>
      </c>
      <c r="AU168" s="233" t="s">
        <v>84</v>
      </c>
      <c r="AY168" s="19" t="s">
        <v>142</v>
      </c>
      <c r="BE168" s="234">
        <f>IF(N168="základní",J168,0)</f>
        <v>0</v>
      </c>
      <c r="BF168" s="234">
        <f>IF(N168="snížená",J168,0)</f>
        <v>0</v>
      </c>
      <c r="BG168" s="234">
        <f>IF(N168="zákl. přenesená",J168,0)</f>
        <v>0</v>
      </c>
      <c r="BH168" s="234">
        <f>IF(N168="sníž. přenesená",J168,0)</f>
        <v>0</v>
      </c>
      <c r="BI168" s="234">
        <f>IF(N168="nulová",J168,0)</f>
        <v>0</v>
      </c>
      <c r="BJ168" s="19" t="s">
        <v>82</v>
      </c>
      <c r="BK168" s="234">
        <f>ROUND(I168*H168,2)</f>
        <v>0</v>
      </c>
      <c r="BL168" s="19" t="s">
        <v>234</v>
      </c>
      <c r="BM168" s="233" t="s">
        <v>865</v>
      </c>
    </row>
    <row r="169" s="2" customFormat="1" ht="16.5" customHeight="1">
      <c r="A169" s="40"/>
      <c r="B169" s="41"/>
      <c r="C169" s="221" t="s">
        <v>358</v>
      </c>
      <c r="D169" s="221" t="s">
        <v>145</v>
      </c>
      <c r="E169" s="222" t="s">
        <v>866</v>
      </c>
      <c r="F169" s="223" t="s">
        <v>867</v>
      </c>
      <c r="G169" s="224" t="s">
        <v>208</v>
      </c>
      <c r="H169" s="225">
        <v>29</v>
      </c>
      <c r="I169" s="226"/>
      <c r="J169" s="227">
        <f>ROUND(I169*H169,2)</f>
        <v>0</v>
      </c>
      <c r="K169" s="228"/>
      <c r="L169" s="46"/>
      <c r="M169" s="229" t="s">
        <v>19</v>
      </c>
      <c r="N169" s="230" t="s">
        <v>45</v>
      </c>
      <c r="O169" s="86"/>
      <c r="P169" s="231">
        <f>O169*H169</f>
        <v>0</v>
      </c>
      <c r="Q169" s="231">
        <v>0</v>
      </c>
      <c r="R169" s="231">
        <f>Q169*H169</f>
        <v>0</v>
      </c>
      <c r="S169" s="231">
        <v>0</v>
      </c>
      <c r="T169" s="232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33" t="s">
        <v>234</v>
      </c>
      <c r="AT169" s="233" t="s">
        <v>145</v>
      </c>
      <c r="AU169" s="233" t="s">
        <v>84</v>
      </c>
      <c r="AY169" s="19" t="s">
        <v>142</v>
      </c>
      <c r="BE169" s="234">
        <f>IF(N169="základní",J169,0)</f>
        <v>0</v>
      </c>
      <c r="BF169" s="234">
        <f>IF(N169="snížená",J169,0)</f>
        <v>0</v>
      </c>
      <c r="BG169" s="234">
        <f>IF(N169="zákl. přenesená",J169,0)</f>
        <v>0</v>
      </c>
      <c r="BH169" s="234">
        <f>IF(N169="sníž. přenesená",J169,0)</f>
        <v>0</v>
      </c>
      <c r="BI169" s="234">
        <f>IF(N169="nulová",J169,0)</f>
        <v>0</v>
      </c>
      <c r="BJ169" s="19" t="s">
        <v>82</v>
      </c>
      <c r="BK169" s="234">
        <f>ROUND(I169*H169,2)</f>
        <v>0</v>
      </c>
      <c r="BL169" s="19" t="s">
        <v>234</v>
      </c>
      <c r="BM169" s="233" t="s">
        <v>868</v>
      </c>
    </row>
    <row r="170" s="13" customFormat="1">
      <c r="A170" s="13"/>
      <c r="B170" s="235"/>
      <c r="C170" s="236"/>
      <c r="D170" s="237" t="s">
        <v>151</v>
      </c>
      <c r="E170" s="238" t="s">
        <v>19</v>
      </c>
      <c r="F170" s="239" t="s">
        <v>855</v>
      </c>
      <c r="G170" s="236"/>
      <c r="H170" s="240">
        <v>29</v>
      </c>
      <c r="I170" s="241"/>
      <c r="J170" s="236"/>
      <c r="K170" s="236"/>
      <c r="L170" s="242"/>
      <c r="M170" s="243"/>
      <c r="N170" s="244"/>
      <c r="O170" s="244"/>
      <c r="P170" s="244"/>
      <c r="Q170" s="244"/>
      <c r="R170" s="244"/>
      <c r="S170" s="244"/>
      <c r="T170" s="24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6" t="s">
        <v>151</v>
      </c>
      <c r="AU170" s="246" t="s">
        <v>84</v>
      </c>
      <c r="AV170" s="13" t="s">
        <v>84</v>
      </c>
      <c r="AW170" s="13" t="s">
        <v>35</v>
      </c>
      <c r="AX170" s="13" t="s">
        <v>82</v>
      </c>
      <c r="AY170" s="246" t="s">
        <v>142</v>
      </c>
    </row>
    <row r="171" s="2" customFormat="1" ht="16.5" customHeight="1">
      <c r="A171" s="40"/>
      <c r="B171" s="41"/>
      <c r="C171" s="221" t="s">
        <v>364</v>
      </c>
      <c r="D171" s="221" t="s">
        <v>145</v>
      </c>
      <c r="E171" s="222" t="s">
        <v>869</v>
      </c>
      <c r="F171" s="223" t="s">
        <v>870</v>
      </c>
      <c r="G171" s="224" t="s">
        <v>174</v>
      </c>
      <c r="H171" s="225">
        <v>232</v>
      </c>
      <c r="I171" s="226"/>
      <c r="J171" s="227">
        <f>ROUND(I171*H171,2)</f>
        <v>0</v>
      </c>
      <c r="K171" s="228"/>
      <c r="L171" s="46"/>
      <c r="M171" s="229" t="s">
        <v>19</v>
      </c>
      <c r="N171" s="230" t="s">
        <v>45</v>
      </c>
      <c r="O171" s="86"/>
      <c r="P171" s="231">
        <f>O171*H171</f>
        <v>0</v>
      </c>
      <c r="Q171" s="231">
        <v>0</v>
      </c>
      <c r="R171" s="231">
        <f>Q171*H171</f>
        <v>0</v>
      </c>
      <c r="S171" s="231">
        <v>0</v>
      </c>
      <c r="T171" s="232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33" t="s">
        <v>234</v>
      </c>
      <c r="AT171" s="233" t="s">
        <v>145</v>
      </c>
      <c r="AU171" s="233" t="s">
        <v>84</v>
      </c>
      <c r="AY171" s="19" t="s">
        <v>142</v>
      </c>
      <c r="BE171" s="234">
        <f>IF(N171="základní",J171,0)</f>
        <v>0</v>
      </c>
      <c r="BF171" s="234">
        <f>IF(N171="snížená",J171,0)</f>
        <v>0</v>
      </c>
      <c r="BG171" s="234">
        <f>IF(N171="zákl. přenesená",J171,0)</f>
        <v>0</v>
      </c>
      <c r="BH171" s="234">
        <f>IF(N171="sníž. přenesená",J171,0)</f>
        <v>0</v>
      </c>
      <c r="BI171" s="234">
        <f>IF(N171="nulová",J171,0)</f>
        <v>0</v>
      </c>
      <c r="BJ171" s="19" t="s">
        <v>82</v>
      </c>
      <c r="BK171" s="234">
        <f>ROUND(I171*H171,2)</f>
        <v>0</v>
      </c>
      <c r="BL171" s="19" t="s">
        <v>234</v>
      </c>
      <c r="BM171" s="233" t="s">
        <v>871</v>
      </c>
    </row>
    <row r="172" s="2" customFormat="1">
      <c r="A172" s="40"/>
      <c r="B172" s="41"/>
      <c r="C172" s="42"/>
      <c r="D172" s="237" t="s">
        <v>157</v>
      </c>
      <c r="E172" s="42"/>
      <c r="F172" s="247" t="s">
        <v>872</v>
      </c>
      <c r="G172" s="42"/>
      <c r="H172" s="42"/>
      <c r="I172" s="138"/>
      <c r="J172" s="42"/>
      <c r="K172" s="42"/>
      <c r="L172" s="46"/>
      <c r="M172" s="248"/>
      <c r="N172" s="249"/>
      <c r="O172" s="86"/>
      <c r="P172" s="86"/>
      <c r="Q172" s="86"/>
      <c r="R172" s="86"/>
      <c r="S172" s="86"/>
      <c r="T172" s="87"/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T172" s="19" t="s">
        <v>157</v>
      </c>
      <c r="AU172" s="19" t="s">
        <v>84</v>
      </c>
    </row>
    <row r="173" s="13" customFormat="1">
      <c r="A173" s="13"/>
      <c r="B173" s="235"/>
      <c r="C173" s="236"/>
      <c r="D173" s="237" t="s">
        <v>151</v>
      </c>
      <c r="E173" s="238" t="s">
        <v>19</v>
      </c>
      <c r="F173" s="239" t="s">
        <v>873</v>
      </c>
      <c r="G173" s="236"/>
      <c r="H173" s="240">
        <v>232</v>
      </c>
      <c r="I173" s="241"/>
      <c r="J173" s="236"/>
      <c r="K173" s="236"/>
      <c r="L173" s="242"/>
      <c r="M173" s="243"/>
      <c r="N173" s="244"/>
      <c r="O173" s="244"/>
      <c r="P173" s="244"/>
      <c r="Q173" s="244"/>
      <c r="R173" s="244"/>
      <c r="S173" s="244"/>
      <c r="T173" s="245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6" t="s">
        <v>151</v>
      </c>
      <c r="AU173" s="246" t="s">
        <v>84</v>
      </c>
      <c r="AV173" s="13" t="s">
        <v>84</v>
      </c>
      <c r="AW173" s="13" t="s">
        <v>35</v>
      </c>
      <c r="AX173" s="13" t="s">
        <v>74</v>
      </c>
      <c r="AY173" s="246" t="s">
        <v>142</v>
      </c>
    </row>
    <row r="174" s="14" customFormat="1">
      <c r="A174" s="14"/>
      <c r="B174" s="250"/>
      <c r="C174" s="251"/>
      <c r="D174" s="237" t="s">
        <v>151</v>
      </c>
      <c r="E174" s="252" t="s">
        <v>19</v>
      </c>
      <c r="F174" s="253" t="s">
        <v>196</v>
      </c>
      <c r="G174" s="251"/>
      <c r="H174" s="254">
        <v>232</v>
      </c>
      <c r="I174" s="255"/>
      <c r="J174" s="251"/>
      <c r="K174" s="251"/>
      <c r="L174" s="256"/>
      <c r="M174" s="257"/>
      <c r="N174" s="258"/>
      <c r="O174" s="258"/>
      <c r="P174" s="258"/>
      <c r="Q174" s="258"/>
      <c r="R174" s="258"/>
      <c r="S174" s="258"/>
      <c r="T174" s="259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60" t="s">
        <v>151</v>
      </c>
      <c r="AU174" s="260" t="s">
        <v>84</v>
      </c>
      <c r="AV174" s="14" t="s">
        <v>149</v>
      </c>
      <c r="AW174" s="14" t="s">
        <v>35</v>
      </c>
      <c r="AX174" s="14" t="s">
        <v>82</v>
      </c>
      <c r="AY174" s="260" t="s">
        <v>142</v>
      </c>
    </row>
    <row r="175" s="2" customFormat="1" ht="16.5" customHeight="1">
      <c r="A175" s="40"/>
      <c r="B175" s="41"/>
      <c r="C175" s="221" t="s">
        <v>370</v>
      </c>
      <c r="D175" s="221" t="s">
        <v>145</v>
      </c>
      <c r="E175" s="222" t="s">
        <v>874</v>
      </c>
      <c r="F175" s="223" t="s">
        <v>875</v>
      </c>
      <c r="G175" s="224" t="s">
        <v>208</v>
      </c>
      <c r="H175" s="225">
        <v>14.5</v>
      </c>
      <c r="I175" s="226"/>
      <c r="J175" s="227">
        <f>ROUND(I175*H175,2)</f>
        <v>0</v>
      </c>
      <c r="K175" s="228"/>
      <c r="L175" s="46"/>
      <c r="M175" s="229" t="s">
        <v>19</v>
      </c>
      <c r="N175" s="230" t="s">
        <v>45</v>
      </c>
      <c r="O175" s="86"/>
      <c r="P175" s="231">
        <f>O175*H175</f>
        <v>0</v>
      </c>
      <c r="Q175" s="231">
        <v>0</v>
      </c>
      <c r="R175" s="231">
        <f>Q175*H175</f>
        <v>0</v>
      </c>
      <c r="S175" s="231">
        <v>0</v>
      </c>
      <c r="T175" s="232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33" t="s">
        <v>234</v>
      </c>
      <c r="AT175" s="233" t="s">
        <v>145</v>
      </c>
      <c r="AU175" s="233" t="s">
        <v>84</v>
      </c>
      <c r="AY175" s="19" t="s">
        <v>142</v>
      </c>
      <c r="BE175" s="234">
        <f>IF(N175="základní",J175,0)</f>
        <v>0</v>
      </c>
      <c r="BF175" s="234">
        <f>IF(N175="snížená",J175,0)</f>
        <v>0</v>
      </c>
      <c r="BG175" s="234">
        <f>IF(N175="zákl. přenesená",J175,0)</f>
        <v>0</v>
      </c>
      <c r="BH175" s="234">
        <f>IF(N175="sníž. přenesená",J175,0)</f>
        <v>0</v>
      </c>
      <c r="BI175" s="234">
        <f>IF(N175="nulová",J175,0)</f>
        <v>0</v>
      </c>
      <c r="BJ175" s="19" t="s">
        <v>82</v>
      </c>
      <c r="BK175" s="234">
        <f>ROUND(I175*H175,2)</f>
        <v>0</v>
      </c>
      <c r="BL175" s="19" t="s">
        <v>234</v>
      </c>
      <c r="BM175" s="233" t="s">
        <v>876</v>
      </c>
    </row>
    <row r="176" s="2" customFormat="1">
      <c r="A176" s="40"/>
      <c r="B176" s="41"/>
      <c r="C176" s="42"/>
      <c r="D176" s="237" t="s">
        <v>157</v>
      </c>
      <c r="E176" s="42"/>
      <c r="F176" s="247" t="s">
        <v>877</v>
      </c>
      <c r="G176" s="42"/>
      <c r="H176" s="42"/>
      <c r="I176" s="138"/>
      <c r="J176" s="42"/>
      <c r="K176" s="42"/>
      <c r="L176" s="46"/>
      <c r="M176" s="248"/>
      <c r="N176" s="249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157</v>
      </c>
      <c r="AU176" s="19" t="s">
        <v>84</v>
      </c>
    </row>
    <row r="177" s="2" customFormat="1" ht="16.5" customHeight="1">
      <c r="A177" s="40"/>
      <c r="B177" s="41"/>
      <c r="C177" s="221" t="s">
        <v>374</v>
      </c>
      <c r="D177" s="221" t="s">
        <v>145</v>
      </c>
      <c r="E177" s="222" t="s">
        <v>878</v>
      </c>
      <c r="F177" s="223" t="s">
        <v>879</v>
      </c>
      <c r="G177" s="224" t="s">
        <v>208</v>
      </c>
      <c r="H177" s="225">
        <v>32</v>
      </c>
      <c r="I177" s="226"/>
      <c r="J177" s="227">
        <f>ROUND(I177*H177,2)</f>
        <v>0</v>
      </c>
      <c r="K177" s="228"/>
      <c r="L177" s="46"/>
      <c r="M177" s="229" t="s">
        <v>19</v>
      </c>
      <c r="N177" s="230" t="s">
        <v>45</v>
      </c>
      <c r="O177" s="86"/>
      <c r="P177" s="231">
        <f>O177*H177</f>
        <v>0</v>
      </c>
      <c r="Q177" s="231">
        <v>0</v>
      </c>
      <c r="R177" s="231">
        <f>Q177*H177</f>
        <v>0</v>
      </c>
      <c r="S177" s="231">
        <v>0</v>
      </c>
      <c r="T177" s="232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33" t="s">
        <v>234</v>
      </c>
      <c r="AT177" s="233" t="s">
        <v>145</v>
      </c>
      <c r="AU177" s="233" t="s">
        <v>84</v>
      </c>
      <c r="AY177" s="19" t="s">
        <v>142</v>
      </c>
      <c r="BE177" s="234">
        <f>IF(N177="základní",J177,0)</f>
        <v>0</v>
      </c>
      <c r="BF177" s="234">
        <f>IF(N177="snížená",J177,0)</f>
        <v>0</v>
      </c>
      <c r="BG177" s="234">
        <f>IF(N177="zákl. přenesená",J177,0)</f>
        <v>0</v>
      </c>
      <c r="BH177" s="234">
        <f>IF(N177="sníž. přenesená",J177,0)</f>
        <v>0</v>
      </c>
      <c r="BI177" s="234">
        <f>IF(N177="nulová",J177,0)</f>
        <v>0</v>
      </c>
      <c r="BJ177" s="19" t="s">
        <v>82</v>
      </c>
      <c r="BK177" s="234">
        <f>ROUND(I177*H177,2)</f>
        <v>0</v>
      </c>
      <c r="BL177" s="19" t="s">
        <v>234</v>
      </c>
      <c r="BM177" s="233" t="s">
        <v>880</v>
      </c>
    </row>
    <row r="178" s="2" customFormat="1">
      <c r="A178" s="40"/>
      <c r="B178" s="41"/>
      <c r="C178" s="42"/>
      <c r="D178" s="237" t="s">
        <v>157</v>
      </c>
      <c r="E178" s="42"/>
      <c r="F178" s="247" t="s">
        <v>877</v>
      </c>
      <c r="G178" s="42"/>
      <c r="H178" s="42"/>
      <c r="I178" s="138"/>
      <c r="J178" s="42"/>
      <c r="K178" s="42"/>
      <c r="L178" s="46"/>
      <c r="M178" s="248"/>
      <c r="N178" s="249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157</v>
      </c>
      <c r="AU178" s="19" t="s">
        <v>84</v>
      </c>
    </row>
    <row r="179" s="13" customFormat="1">
      <c r="A179" s="13"/>
      <c r="B179" s="235"/>
      <c r="C179" s="236"/>
      <c r="D179" s="237" t="s">
        <v>151</v>
      </c>
      <c r="E179" s="238" t="s">
        <v>19</v>
      </c>
      <c r="F179" s="239" t="s">
        <v>851</v>
      </c>
      <c r="G179" s="236"/>
      <c r="H179" s="240">
        <v>32</v>
      </c>
      <c r="I179" s="241"/>
      <c r="J179" s="236"/>
      <c r="K179" s="236"/>
      <c r="L179" s="242"/>
      <c r="M179" s="243"/>
      <c r="N179" s="244"/>
      <c r="O179" s="244"/>
      <c r="P179" s="244"/>
      <c r="Q179" s="244"/>
      <c r="R179" s="244"/>
      <c r="S179" s="244"/>
      <c r="T179" s="24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6" t="s">
        <v>151</v>
      </c>
      <c r="AU179" s="246" t="s">
        <v>84</v>
      </c>
      <c r="AV179" s="13" t="s">
        <v>84</v>
      </c>
      <c r="AW179" s="13" t="s">
        <v>35</v>
      </c>
      <c r="AX179" s="13" t="s">
        <v>74</v>
      </c>
      <c r="AY179" s="246" t="s">
        <v>142</v>
      </c>
    </row>
    <row r="180" s="14" customFormat="1">
      <c r="A180" s="14"/>
      <c r="B180" s="250"/>
      <c r="C180" s="251"/>
      <c r="D180" s="237" t="s">
        <v>151</v>
      </c>
      <c r="E180" s="252" t="s">
        <v>19</v>
      </c>
      <c r="F180" s="253" t="s">
        <v>196</v>
      </c>
      <c r="G180" s="251"/>
      <c r="H180" s="254">
        <v>32</v>
      </c>
      <c r="I180" s="255"/>
      <c r="J180" s="251"/>
      <c r="K180" s="251"/>
      <c r="L180" s="256"/>
      <c r="M180" s="257"/>
      <c r="N180" s="258"/>
      <c r="O180" s="258"/>
      <c r="P180" s="258"/>
      <c r="Q180" s="258"/>
      <c r="R180" s="258"/>
      <c r="S180" s="258"/>
      <c r="T180" s="25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0" t="s">
        <v>151</v>
      </c>
      <c r="AU180" s="260" t="s">
        <v>84</v>
      </c>
      <c r="AV180" s="14" t="s">
        <v>149</v>
      </c>
      <c r="AW180" s="14" t="s">
        <v>35</v>
      </c>
      <c r="AX180" s="14" t="s">
        <v>82</v>
      </c>
      <c r="AY180" s="260" t="s">
        <v>142</v>
      </c>
    </row>
    <row r="181" s="2" customFormat="1" ht="16.5" customHeight="1">
      <c r="A181" s="40"/>
      <c r="B181" s="41"/>
      <c r="C181" s="221" t="s">
        <v>378</v>
      </c>
      <c r="D181" s="221" t="s">
        <v>145</v>
      </c>
      <c r="E181" s="222" t="s">
        <v>881</v>
      </c>
      <c r="F181" s="223" t="s">
        <v>882</v>
      </c>
      <c r="G181" s="224" t="s">
        <v>208</v>
      </c>
      <c r="H181" s="225">
        <v>32</v>
      </c>
      <c r="I181" s="226"/>
      <c r="J181" s="227">
        <f>ROUND(I181*H181,2)</f>
        <v>0</v>
      </c>
      <c r="K181" s="228"/>
      <c r="L181" s="46"/>
      <c r="M181" s="229" t="s">
        <v>19</v>
      </c>
      <c r="N181" s="230" t="s">
        <v>45</v>
      </c>
      <c r="O181" s="86"/>
      <c r="P181" s="231">
        <f>O181*H181</f>
        <v>0</v>
      </c>
      <c r="Q181" s="231">
        <v>0</v>
      </c>
      <c r="R181" s="231">
        <f>Q181*H181</f>
        <v>0</v>
      </c>
      <c r="S181" s="231">
        <v>0</v>
      </c>
      <c r="T181" s="232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33" t="s">
        <v>234</v>
      </c>
      <c r="AT181" s="233" t="s">
        <v>145</v>
      </c>
      <c r="AU181" s="233" t="s">
        <v>84</v>
      </c>
      <c r="AY181" s="19" t="s">
        <v>142</v>
      </c>
      <c r="BE181" s="234">
        <f>IF(N181="základní",J181,0)</f>
        <v>0</v>
      </c>
      <c r="BF181" s="234">
        <f>IF(N181="snížená",J181,0)</f>
        <v>0</v>
      </c>
      <c r="BG181" s="234">
        <f>IF(N181="zákl. přenesená",J181,0)</f>
        <v>0</v>
      </c>
      <c r="BH181" s="234">
        <f>IF(N181="sníž. přenesená",J181,0)</f>
        <v>0</v>
      </c>
      <c r="BI181" s="234">
        <f>IF(N181="nulová",J181,0)</f>
        <v>0</v>
      </c>
      <c r="BJ181" s="19" t="s">
        <v>82</v>
      </c>
      <c r="BK181" s="234">
        <f>ROUND(I181*H181,2)</f>
        <v>0</v>
      </c>
      <c r="BL181" s="19" t="s">
        <v>234</v>
      </c>
      <c r="BM181" s="233" t="s">
        <v>883</v>
      </c>
    </row>
    <row r="182" s="2" customFormat="1">
      <c r="A182" s="40"/>
      <c r="B182" s="41"/>
      <c r="C182" s="42"/>
      <c r="D182" s="237" t="s">
        <v>157</v>
      </c>
      <c r="E182" s="42"/>
      <c r="F182" s="247" t="s">
        <v>877</v>
      </c>
      <c r="G182" s="42"/>
      <c r="H182" s="42"/>
      <c r="I182" s="138"/>
      <c r="J182" s="42"/>
      <c r="K182" s="42"/>
      <c r="L182" s="46"/>
      <c r="M182" s="248"/>
      <c r="N182" s="249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157</v>
      </c>
      <c r="AU182" s="19" t="s">
        <v>84</v>
      </c>
    </row>
    <row r="183" s="2" customFormat="1" ht="16.5" customHeight="1">
      <c r="A183" s="40"/>
      <c r="B183" s="41"/>
      <c r="C183" s="221" t="s">
        <v>383</v>
      </c>
      <c r="D183" s="221" t="s">
        <v>145</v>
      </c>
      <c r="E183" s="222" t="s">
        <v>884</v>
      </c>
      <c r="F183" s="223" t="s">
        <v>885</v>
      </c>
      <c r="G183" s="224" t="s">
        <v>208</v>
      </c>
      <c r="H183" s="225">
        <v>29</v>
      </c>
      <c r="I183" s="226"/>
      <c r="J183" s="227">
        <f>ROUND(I183*H183,2)</f>
        <v>0</v>
      </c>
      <c r="K183" s="228"/>
      <c r="L183" s="46"/>
      <c r="M183" s="229" t="s">
        <v>19</v>
      </c>
      <c r="N183" s="230" t="s">
        <v>45</v>
      </c>
      <c r="O183" s="86"/>
      <c r="P183" s="231">
        <f>O183*H183</f>
        <v>0</v>
      </c>
      <c r="Q183" s="231">
        <v>0</v>
      </c>
      <c r="R183" s="231">
        <f>Q183*H183</f>
        <v>0</v>
      </c>
      <c r="S183" s="231">
        <v>0</v>
      </c>
      <c r="T183" s="232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33" t="s">
        <v>234</v>
      </c>
      <c r="AT183" s="233" t="s">
        <v>145</v>
      </c>
      <c r="AU183" s="233" t="s">
        <v>84</v>
      </c>
      <c r="AY183" s="19" t="s">
        <v>142</v>
      </c>
      <c r="BE183" s="234">
        <f>IF(N183="základní",J183,0)</f>
        <v>0</v>
      </c>
      <c r="BF183" s="234">
        <f>IF(N183="snížená",J183,0)</f>
        <v>0</v>
      </c>
      <c r="BG183" s="234">
        <f>IF(N183="zákl. přenesená",J183,0)</f>
        <v>0</v>
      </c>
      <c r="BH183" s="234">
        <f>IF(N183="sníž. přenesená",J183,0)</f>
        <v>0</v>
      </c>
      <c r="BI183" s="234">
        <f>IF(N183="nulová",J183,0)</f>
        <v>0</v>
      </c>
      <c r="BJ183" s="19" t="s">
        <v>82</v>
      </c>
      <c r="BK183" s="234">
        <f>ROUND(I183*H183,2)</f>
        <v>0</v>
      </c>
      <c r="BL183" s="19" t="s">
        <v>234</v>
      </c>
      <c r="BM183" s="233" t="s">
        <v>886</v>
      </c>
    </row>
    <row r="184" s="13" customFormat="1">
      <c r="A184" s="13"/>
      <c r="B184" s="235"/>
      <c r="C184" s="236"/>
      <c r="D184" s="237" t="s">
        <v>151</v>
      </c>
      <c r="E184" s="238" t="s">
        <v>19</v>
      </c>
      <c r="F184" s="239" t="s">
        <v>855</v>
      </c>
      <c r="G184" s="236"/>
      <c r="H184" s="240">
        <v>29</v>
      </c>
      <c r="I184" s="241"/>
      <c r="J184" s="236"/>
      <c r="K184" s="236"/>
      <c r="L184" s="242"/>
      <c r="M184" s="243"/>
      <c r="N184" s="244"/>
      <c r="O184" s="244"/>
      <c r="P184" s="244"/>
      <c r="Q184" s="244"/>
      <c r="R184" s="244"/>
      <c r="S184" s="244"/>
      <c r="T184" s="245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6" t="s">
        <v>151</v>
      </c>
      <c r="AU184" s="246" t="s">
        <v>84</v>
      </c>
      <c r="AV184" s="13" t="s">
        <v>84</v>
      </c>
      <c r="AW184" s="13" t="s">
        <v>35</v>
      </c>
      <c r="AX184" s="13" t="s">
        <v>82</v>
      </c>
      <c r="AY184" s="246" t="s">
        <v>142</v>
      </c>
    </row>
    <row r="185" s="2" customFormat="1" ht="16.5" customHeight="1">
      <c r="A185" s="40"/>
      <c r="B185" s="41"/>
      <c r="C185" s="221" t="s">
        <v>389</v>
      </c>
      <c r="D185" s="221" t="s">
        <v>145</v>
      </c>
      <c r="E185" s="222" t="s">
        <v>887</v>
      </c>
      <c r="F185" s="223" t="s">
        <v>888</v>
      </c>
      <c r="G185" s="224" t="s">
        <v>155</v>
      </c>
      <c r="H185" s="225">
        <v>1</v>
      </c>
      <c r="I185" s="226"/>
      <c r="J185" s="227">
        <f>ROUND(I185*H185,2)</f>
        <v>0</v>
      </c>
      <c r="K185" s="228"/>
      <c r="L185" s="46"/>
      <c r="M185" s="229" t="s">
        <v>19</v>
      </c>
      <c r="N185" s="230" t="s">
        <v>45</v>
      </c>
      <c r="O185" s="86"/>
      <c r="P185" s="231">
        <f>O185*H185</f>
        <v>0</v>
      </c>
      <c r="Q185" s="231">
        <v>0</v>
      </c>
      <c r="R185" s="231">
        <f>Q185*H185</f>
        <v>0</v>
      </c>
      <c r="S185" s="231">
        <v>0</v>
      </c>
      <c r="T185" s="232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33" t="s">
        <v>234</v>
      </c>
      <c r="AT185" s="233" t="s">
        <v>145</v>
      </c>
      <c r="AU185" s="233" t="s">
        <v>84</v>
      </c>
      <c r="AY185" s="19" t="s">
        <v>142</v>
      </c>
      <c r="BE185" s="234">
        <f>IF(N185="základní",J185,0)</f>
        <v>0</v>
      </c>
      <c r="BF185" s="234">
        <f>IF(N185="snížená",J185,0)</f>
        <v>0</v>
      </c>
      <c r="BG185" s="234">
        <f>IF(N185="zákl. přenesená",J185,0)</f>
        <v>0</v>
      </c>
      <c r="BH185" s="234">
        <f>IF(N185="sníž. přenesená",J185,0)</f>
        <v>0</v>
      </c>
      <c r="BI185" s="234">
        <f>IF(N185="nulová",J185,0)</f>
        <v>0</v>
      </c>
      <c r="BJ185" s="19" t="s">
        <v>82</v>
      </c>
      <c r="BK185" s="234">
        <f>ROUND(I185*H185,2)</f>
        <v>0</v>
      </c>
      <c r="BL185" s="19" t="s">
        <v>234</v>
      </c>
      <c r="BM185" s="233" t="s">
        <v>889</v>
      </c>
    </row>
    <row r="186" s="2" customFormat="1">
      <c r="A186" s="40"/>
      <c r="B186" s="41"/>
      <c r="C186" s="42"/>
      <c r="D186" s="237" t="s">
        <v>157</v>
      </c>
      <c r="E186" s="42"/>
      <c r="F186" s="247" t="s">
        <v>877</v>
      </c>
      <c r="G186" s="42"/>
      <c r="H186" s="42"/>
      <c r="I186" s="138"/>
      <c r="J186" s="42"/>
      <c r="K186" s="42"/>
      <c r="L186" s="46"/>
      <c r="M186" s="248"/>
      <c r="N186" s="249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157</v>
      </c>
      <c r="AU186" s="19" t="s">
        <v>84</v>
      </c>
    </row>
    <row r="187" s="2" customFormat="1" ht="16.5" customHeight="1">
      <c r="A187" s="40"/>
      <c r="B187" s="41"/>
      <c r="C187" s="221" t="s">
        <v>395</v>
      </c>
      <c r="D187" s="221" t="s">
        <v>145</v>
      </c>
      <c r="E187" s="222" t="s">
        <v>890</v>
      </c>
      <c r="F187" s="223" t="s">
        <v>891</v>
      </c>
      <c r="G187" s="224" t="s">
        <v>174</v>
      </c>
      <c r="H187" s="225">
        <v>3</v>
      </c>
      <c r="I187" s="226"/>
      <c r="J187" s="227">
        <f>ROUND(I187*H187,2)</f>
        <v>0</v>
      </c>
      <c r="K187" s="228"/>
      <c r="L187" s="46"/>
      <c r="M187" s="229" t="s">
        <v>19</v>
      </c>
      <c r="N187" s="230" t="s">
        <v>45</v>
      </c>
      <c r="O187" s="86"/>
      <c r="P187" s="231">
        <f>O187*H187</f>
        <v>0</v>
      </c>
      <c r="Q187" s="231">
        <v>0</v>
      </c>
      <c r="R187" s="231">
        <f>Q187*H187</f>
        <v>0</v>
      </c>
      <c r="S187" s="231">
        <v>0</v>
      </c>
      <c r="T187" s="232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33" t="s">
        <v>234</v>
      </c>
      <c r="AT187" s="233" t="s">
        <v>145</v>
      </c>
      <c r="AU187" s="233" t="s">
        <v>84</v>
      </c>
      <c r="AY187" s="19" t="s">
        <v>142</v>
      </c>
      <c r="BE187" s="234">
        <f>IF(N187="základní",J187,0)</f>
        <v>0</v>
      </c>
      <c r="BF187" s="234">
        <f>IF(N187="snížená",J187,0)</f>
        <v>0</v>
      </c>
      <c r="BG187" s="234">
        <f>IF(N187="zákl. přenesená",J187,0)</f>
        <v>0</v>
      </c>
      <c r="BH187" s="234">
        <f>IF(N187="sníž. přenesená",J187,0)</f>
        <v>0</v>
      </c>
      <c r="BI187" s="234">
        <f>IF(N187="nulová",J187,0)</f>
        <v>0</v>
      </c>
      <c r="BJ187" s="19" t="s">
        <v>82</v>
      </c>
      <c r="BK187" s="234">
        <f>ROUND(I187*H187,2)</f>
        <v>0</v>
      </c>
      <c r="BL187" s="19" t="s">
        <v>234</v>
      </c>
      <c r="BM187" s="233" t="s">
        <v>892</v>
      </c>
    </row>
    <row r="188" s="2" customFormat="1">
      <c r="A188" s="40"/>
      <c r="B188" s="41"/>
      <c r="C188" s="42"/>
      <c r="D188" s="237" t="s">
        <v>157</v>
      </c>
      <c r="E188" s="42"/>
      <c r="F188" s="247" t="s">
        <v>877</v>
      </c>
      <c r="G188" s="42"/>
      <c r="H188" s="42"/>
      <c r="I188" s="138"/>
      <c r="J188" s="42"/>
      <c r="K188" s="42"/>
      <c r="L188" s="46"/>
      <c r="M188" s="248"/>
      <c r="N188" s="249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157</v>
      </c>
      <c r="AU188" s="19" t="s">
        <v>84</v>
      </c>
    </row>
    <row r="189" s="2" customFormat="1" ht="21.75" customHeight="1">
      <c r="A189" s="40"/>
      <c r="B189" s="41"/>
      <c r="C189" s="221" t="s">
        <v>402</v>
      </c>
      <c r="D189" s="221" t="s">
        <v>145</v>
      </c>
      <c r="E189" s="222" t="s">
        <v>893</v>
      </c>
      <c r="F189" s="223" t="s">
        <v>894</v>
      </c>
      <c r="G189" s="224" t="s">
        <v>155</v>
      </c>
      <c r="H189" s="225">
        <v>4</v>
      </c>
      <c r="I189" s="226"/>
      <c r="J189" s="227">
        <f>ROUND(I189*H189,2)</f>
        <v>0</v>
      </c>
      <c r="K189" s="228"/>
      <c r="L189" s="46"/>
      <c r="M189" s="229" t="s">
        <v>19</v>
      </c>
      <c r="N189" s="230" t="s">
        <v>45</v>
      </c>
      <c r="O189" s="86"/>
      <c r="P189" s="231">
        <f>O189*H189</f>
        <v>0</v>
      </c>
      <c r="Q189" s="231">
        <v>0</v>
      </c>
      <c r="R189" s="231">
        <f>Q189*H189</f>
        <v>0</v>
      </c>
      <c r="S189" s="231">
        <v>0</v>
      </c>
      <c r="T189" s="232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33" t="s">
        <v>234</v>
      </c>
      <c r="AT189" s="233" t="s">
        <v>145</v>
      </c>
      <c r="AU189" s="233" t="s">
        <v>84</v>
      </c>
      <c r="AY189" s="19" t="s">
        <v>142</v>
      </c>
      <c r="BE189" s="234">
        <f>IF(N189="základní",J189,0)</f>
        <v>0</v>
      </c>
      <c r="BF189" s="234">
        <f>IF(N189="snížená",J189,0)</f>
        <v>0</v>
      </c>
      <c r="BG189" s="234">
        <f>IF(N189="zákl. přenesená",J189,0)</f>
        <v>0</v>
      </c>
      <c r="BH189" s="234">
        <f>IF(N189="sníž. přenesená",J189,0)</f>
        <v>0</v>
      </c>
      <c r="BI189" s="234">
        <f>IF(N189="nulová",J189,0)</f>
        <v>0</v>
      </c>
      <c r="BJ189" s="19" t="s">
        <v>82</v>
      </c>
      <c r="BK189" s="234">
        <f>ROUND(I189*H189,2)</f>
        <v>0</v>
      </c>
      <c r="BL189" s="19" t="s">
        <v>234</v>
      </c>
      <c r="BM189" s="233" t="s">
        <v>895</v>
      </c>
    </row>
    <row r="190" s="2" customFormat="1">
      <c r="A190" s="40"/>
      <c r="B190" s="41"/>
      <c r="C190" s="42"/>
      <c r="D190" s="237" t="s">
        <v>157</v>
      </c>
      <c r="E190" s="42"/>
      <c r="F190" s="247" t="s">
        <v>877</v>
      </c>
      <c r="G190" s="42"/>
      <c r="H190" s="42"/>
      <c r="I190" s="138"/>
      <c r="J190" s="42"/>
      <c r="K190" s="42"/>
      <c r="L190" s="46"/>
      <c r="M190" s="248"/>
      <c r="N190" s="249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157</v>
      </c>
      <c r="AU190" s="19" t="s">
        <v>84</v>
      </c>
    </row>
    <row r="191" s="2" customFormat="1" ht="21.75" customHeight="1">
      <c r="A191" s="40"/>
      <c r="B191" s="41"/>
      <c r="C191" s="221" t="s">
        <v>408</v>
      </c>
      <c r="D191" s="221" t="s">
        <v>145</v>
      </c>
      <c r="E191" s="222" t="s">
        <v>896</v>
      </c>
      <c r="F191" s="223" t="s">
        <v>897</v>
      </c>
      <c r="G191" s="224" t="s">
        <v>155</v>
      </c>
      <c r="H191" s="225">
        <v>2</v>
      </c>
      <c r="I191" s="226"/>
      <c r="J191" s="227">
        <f>ROUND(I191*H191,2)</f>
        <v>0</v>
      </c>
      <c r="K191" s="228"/>
      <c r="L191" s="46"/>
      <c r="M191" s="229" t="s">
        <v>19</v>
      </c>
      <c r="N191" s="230" t="s">
        <v>45</v>
      </c>
      <c r="O191" s="86"/>
      <c r="P191" s="231">
        <f>O191*H191</f>
        <v>0</v>
      </c>
      <c r="Q191" s="231">
        <v>0</v>
      </c>
      <c r="R191" s="231">
        <f>Q191*H191</f>
        <v>0</v>
      </c>
      <c r="S191" s="231">
        <v>0</v>
      </c>
      <c r="T191" s="232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33" t="s">
        <v>234</v>
      </c>
      <c r="AT191" s="233" t="s">
        <v>145</v>
      </c>
      <c r="AU191" s="233" t="s">
        <v>84</v>
      </c>
      <c r="AY191" s="19" t="s">
        <v>142</v>
      </c>
      <c r="BE191" s="234">
        <f>IF(N191="základní",J191,0)</f>
        <v>0</v>
      </c>
      <c r="BF191" s="234">
        <f>IF(N191="snížená",J191,0)</f>
        <v>0</v>
      </c>
      <c r="BG191" s="234">
        <f>IF(N191="zákl. přenesená",J191,0)</f>
        <v>0</v>
      </c>
      <c r="BH191" s="234">
        <f>IF(N191="sníž. přenesená",J191,0)</f>
        <v>0</v>
      </c>
      <c r="BI191" s="234">
        <f>IF(N191="nulová",J191,0)</f>
        <v>0</v>
      </c>
      <c r="BJ191" s="19" t="s">
        <v>82</v>
      </c>
      <c r="BK191" s="234">
        <f>ROUND(I191*H191,2)</f>
        <v>0</v>
      </c>
      <c r="BL191" s="19" t="s">
        <v>234</v>
      </c>
      <c r="BM191" s="233" t="s">
        <v>898</v>
      </c>
    </row>
    <row r="192" s="2" customFormat="1" ht="16.5" customHeight="1">
      <c r="A192" s="40"/>
      <c r="B192" s="41"/>
      <c r="C192" s="221" t="s">
        <v>412</v>
      </c>
      <c r="D192" s="221" t="s">
        <v>145</v>
      </c>
      <c r="E192" s="222" t="s">
        <v>899</v>
      </c>
      <c r="F192" s="223" t="s">
        <v>900</v>
      </c>
      <c r="G192" s="224" t="s">
        <v>208</v>
      </c>
      <c r="H192" s="225">
        <v>29</v>
      </c>
      <c r="I192" s="226"/>
      <c r="J192" s="227">
        <f>ROUND(I192*H192,2)</f>
        <v>0</v>
      </c>
      <c r="K192" s="228"/>
      <c r="L192" s="46"/>
      <c r="M192" s="229" t="s">
        <v>19</v>
      </c>
      <c r="N192" s="230" t="s">
        <v>45</v>
      </c>
      <c r="O192" s="86"/>
      <c r="P192" s="231">
        <f>O192*H192</f>
        <v>0</v>
      </c>
      <c r="Q192" s="231">
        <v>0.0016900000000000001</v>
      </c>
      <c r="R192" s="231">
        <f>Q192*H192</f>
        <v>0.049010000000000005</v>
      </c>
      <c r="S192" s="231">
        <v>0</v>
      </c>
      <c r="T192" s="232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33" t="s">
        <v>234</v>
      </c>
      <c r="AT192" s="233" t="s">
        <v>145</v>
      </c>
      <c r="AU192" s="233" t="s">
        <v>84</v>
      </c>
      <c r="AY192" s="19" t="s">
        <v>142</v>
      </c>
      <c r="BE192" s="234">
        <f>IF(N192="základní",J192,0)</f>
        <v>0</v>
      </c>
      <c r="BF192" s="234">
        <f>IF(N192="snížená",J192,0)</f>
        <v>0</v>
      </c>
      <c r="BG192" s="234">
        <f>IF(N192="zákl. přenesená",J192,0)</f>
        <v>0</v>
      </c>
      <c r="BH192" s="234">
        <f>IF(N192="sníž. přenesená",J192,0)</f>
        <v>0</v>
      </c>
      <c r="BI192" s="234">
        <f>IF(N192="nulová",J192,0)</f>
        <v>0</v>
      </c>
      <c r="BJ192" s="19" t="s">
        <v>82</v>
      </c>
      <c r="BK192" s="234">
        <f>ROUND(I192*H192,2)</f>
        <v>0</v>
      </c>
      <c r="BL192" s="19" t="s">
        <v>234</v>
      </c>
      <c r="BM192" s="233" t="s">
        <v>901</v>
      </c>
    </row>
    <row r="193" s="13" customFormat="1">
      <c r="A193" s="13"/>
      <c r="B193" s="235"/>
      <c r="C193" s="236"/>
      <c r="D193" s="237" t="s">
        <v>151</v>
      </c>
      <c r="E193" s="238" t="s">
        <v>19</v>
      </c>
      <c r="F193" s="239" t="s">
        <v>855</v>
      </c>
      <c r="G193" s="236"/>
      <c r="H193" s="240">
        <v>29</v>
      </c>
      <c r="I193" s="241"/>
      <c r="J193" s="236"/>
      <c r="K193" s="236"/>
      <c r="L193" s="242"/>
      <c r="M193" s="243"/>
      <c r="N193" s="244"/>
      <c r="O193" s="244"/>
      <c r="P193" s="244"/>
      <c r="Q193" s="244"/>
      <c r="R193" s="244"/>
      <c r="S193" s="244"/>
      <c r="T193" s="24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6" t="s">
        <v>151</v>
      </c>
      <c r="AU193" s="246" t="s">
        <v>84</v>
      </c>
      <c r="AV193" s="13" t="s">
        <v>84</v>
      </c>
      <c r="AW193" s="13" t="s">
        <v>35</v>
      </c>
      <c r="AX193" s="13" t="s">
        <v>82</v>
      </c>
      <c r="AY193" s="246" t="s">
        <v>142</v>
      </c>
    </row>
    <row r="194" s="2" customFormat="1" ht="21.75" customHeight="1">
      <c r="A194" s="40"/>
      <c r="B194" s="41"/>
      <c r="C194" s="221" t="s">
        <v>416</v>
      </c>
      <c r="D194" s="221" t="s">
        <v>145</v>
      </c>
      <c r="E194" s="222" t="s">
        <v>902</v>
      </c>
      <c r="F194" s="223" t="s">
        <v>903</v>
      </c>
      <c r="G194" s="224" t="s">
        <v>155</v>
      </c>
      <c r="H194" s="225">
        <v>2</v>
      </c>
      <c r="I194" s="226"/>
      <c r="J194" s="227">
        <f>ROUND(I194*H194,2)</f>
        <v>0</v>
      </c>
      <c r="K194" s="228"/>
      <c r="L194" s="46"/>
      <c r="M194" s="229" t="s">
        <v>19</v>
      </c>
      <c r="N194" s="230" t="s">
        <v>45</v>
      </c>
      <c r="O194" s="86"/>
      <c r="P194" s="231">
        <f>O194*H194</f>
        <v>0</v>
      </c>
      <c r="Q194" s="231">
        <v>0.00036000000000000002</v>
      </c>
      <c r="R194" s="231">
        <f>Q194*H194</f>
        <v>0.00072000000000000005</v>
      </c>
      <c r="S194" s="231">
        <v>0</v>
      </c>
      <c r="T194" s="232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33" t="s">
        <v>234</v>
      </c>
      <c r="AT194" s="233" t="s">
        <v>145</v>
      </c>
      <c r="AU194" s="233" t="s">
        <v>84</v>
      </c>
      <c r="AY194" s="19" t="s">
        <v>142</v>
      </c>
      <c r="BE194" s="234">
        <f>IF(N194="základní",J194,0)</f>
        <v>0</v>
      </c>
      <c r="BF194" s="234">
        <f>IF(N194="snížená",J194,0)</f>
        <v>0</v>
      </c>
      <c r="BG194" s="234">
        <f>IF(N194="zákl. přenesená",J194,0)</f>
        <v>0</v>
      </c>
      <c r="BH194" s="234">
        <f>IF(N194="sníž. přenesená",J194,0)</f>
        <v>0</v>
      </c>
      <c r="BI194" s="234">
        <f>IF(N194="nulová",J194,0)</f>
        <v>0</v>
      </c>
      <c r="BJ194" s="19" t="s">
        <v>82</v>
      </c>
      <c r="BK194" s="234">
        <f>ROUND(I194*H194,2)</f>
        <v>0</v>
      </c>
      <c r="BL194" s="19" t="s">
        <v>234</v>
      </c>
      <c r="BM194" s="233" t="s">
        <v>904</v>
      </c>
    </row>
    <row r="195" s="2" customFormat="1" ht="16.5" customHeight="1">
      <c r="A195" s="40"/>
      <c r="B195" s="41"/>
      <c r="C195" s="221" t="s">
        <v>420</v>
      </c>
      <c r="D195" s="221" t="s">
        <v>145</v>
      </c>
      <c r="E195" s="222" t="s">
        <v>476</v>
      </c>
      <c r="F195" s="223" t="s">
        <v>477</v>
      </c>
      <c r="G195" s="224" t="s">
        <v>478</v>
      </c>
      <c r="H195" s="293"/>
      <c r="I195" s="226"/>
      <c r="J195" s="227">
        <f>ROUND(I195*H195,2)</f>
        <v>0</v>
      </c>
      <c r="K195" s="228"/>
      <c r="L195" s="46"/>
      <c r="M195" s="229" t="s">
        <v>19</v>
      </c>
      <c r="N195" s="230" t="s">
        <v>45</v>
      </c>
      <c r="O195" s="86"/>
      <c r="P195" s="231">
        <f>O195*H195</f>
        <v>0</v>
      </c>
      <c r="Q195" s="231">
        <v>0</v>
      </c>
      <c r="R195" s="231">
        <f>Q195*H195</f>
        <v>0</v>
      </c>
      <c r="S195" s="231">
        <v>0</v>
      </c>
      <c r="T195" s="232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33" t="s">
        <v>234</v>
      </c>
      <c r="AT195" s="233" t="s">
        <v>145</v>
      </c>
      <c r="AU195" s="233" t="s">
        <v>84</v>
      </c>
      <c r="AY195" s="19" t="s">
        <v>142</v>
      </c>
      <c r="BE195" s="234">
        <f>IF(N195="základní",J195,0)</f>
        <v>0</v>
      </c>
      <c r="BF195" s="234">
        <f>IF(N195="snížená",J195,0)</f>
        <v>0</v>
      </c>
      <c r="BG195" s="234">
        <f>IF(N195="zákl. přenesená",J195,0)</f>
        <v>0</v>
      </c>
      <c r="BH195" s="234">
        <f>IF(N195="sníž. přenesená",J195,0)</f>
        <v>0</v>
      </c>
      <c r="BI195" s="234">
        <f>IF(N195="nulová",J195,0)</f>
        <v>0</v>
      </c>
      <c r="BJ195" s="19" t="s">
        <v>82</v>
      </c>
      <c r="BK195" s="234">
        <f>ROUND(I195*H195,2)</f>
        <v>0</v>
      </c>
      <c r="BL195" s="19" t="s">
        <v>234</v>
      </c>
      <c r="BM195" s="233" t="s">
        <v>905</v>
      </c>
    </row>
    <row r="196" s="12" customFormat="1" ht="22.8" customHeight="1">
      <c r="A196" s="12"/>
      <c r="B196" s="205"/>
      <c r="C196" s="206"/>
      <c r="D196" s="207" t="s">
        <v>73</v>
      </c>
      <c r="E196" s="219" t="s">
        <v>906</v>
      </c>
      <c r="F196" s="219" t="s">
        <v>907</v>
      </c>
      <c r="G196" s="206"/>
      <c r="H196" s="206"/>
      <c r="I196" s="209"/>
      <c r="J196" s="220">
        <f>BK196</f>
        <v>0</v>
      </c>
      <c r="K196" s="206"/>
      <c r="L196" s="211"/>
      <c r="M196" s="212"/>
      <c r="N196" s="213"/>
      <c r="O196" s="213"/>
      <c r="P196" s="214">
        <f>SUM(P197:P208)</f>
        <v>0</v>
      </c>
      <c r="Q196" s="213"/>
      <c r="R196" s="214">
        <f>SUM(R197:R208)</f>
        <v>0</v>
      </c>
      <c r="S196" s="213"/>
      <c r="T196" s="215">
        <f>SUM(T197:T208)</f>
        <v>14.878159999999999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6" t="s">
        <v>84</v>
      </c>
      <c r="AT196" s="217" t="s">
        <v>73</v>
      </c>
      <c r="AU196" s="217" t="s">
        <v>82</v>
      </c>
      <c r="AY196" s="216" t="s">
        <v>142</v>
      </c>
      <c r="BK196" s="218">
        <f>SUM(BK197:BK208)</f>
        <v>0</v>
      </c>
    </row>
    <row r="197" s="2" customFormat="1" ht="16.5" customHeight="1">
      <c r="A197" s="40"/>
      <c r="B197" s="41"/>
      <c r="C197" s="221" t="s">
        <v>424</v>
      </c>
      <c r="D197" s="221" t="s">
        <v>145</v>
      </c>
      <c r="E197" s="222" t="s">
        <v>908</v>
      </c>
      <c r="F197" s="223" t="s">
        <v>909</v>
      </c>
      <c r="G197" s="224" t="s">
        <v>174</v>
      </c>
      <c r="H197" s="225">
        <v>232</v>
      </c>
      <c r="I197" s="226"/>
      <c r="J197" s="227">
        <f>ROUND(I197*H197,2)</f>
        <v>0</v>
      </c>
      <c r="K197" s="228"/>
      <c r="L197" s="46"/>
      <c r="M197" s="229" t="s">
        <v>19</v>
      </c>
      <c r="N197" s="230" t="s">
        <v>45</v>
      </c>
      <c r="O197" s="86"/>
      <c r="P197" s="231">
        <f>O197*H197</f>
        <v>0</v>
      </c>
      <c r="Q197" s="231">
        <v>0</v>
      </c>
      <c r="R197" s="231">
        <f>Q197*H197</f>
        <v>0</v>
      </c>
      <c r="S197" s="231">
        <v>0.063</v>
      </c>
      <c r="T197" s="232">
        <f>S197*H197</f>
        <v>14.616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33" t="s">
        <v>234</v>
      </c>
      <c r="AT197" s="233" t="s">
        <v>145</v>
      </c>
      <c r="AU197" s="233" t="s">
        <v>84</v>
      </c>
      <c r="AY197" s="19" t="s">
        <v>142</v>
      </c>
      <c r="BE197" s="234">
        <f>IF(N197="základní",J197,0)</f>
        <v>0</v>
      </c>
      <c r="BF197" s="234">
        <f>IF(N197="snížená",J197,0)</f>
        <v>0</v>
      </c>
      <c r="BG197" s="234">
        <f>IF(N197="zákl. přenesená",J197,0)</f>
        <v>0</v>
      </c>
      <c r="BH197" s="234">
        <f>IF(N197="sníž. přenesená",J197,0)</f>
        <v>0</v>
      </c>
      <c r="BI197" s="234">
        <f>IF(N197="nulová",J197,0)</f>
        <v>0</v>
      </c>
      <c r="BJ197" s="19" t="s">
        <v>82</v>
      </c>
      <c r="BK197" s="234">
        <f>ROUND(I197*H197,2)</f>
        <v>0</v>
      </c>
      <c r="BL197" s="19" t="s">
        <v>234</v>
      </c>
      <c r="BM197" s="233" t="s">
        <v>910</v>
      </c>
    </row>
    <row r="198" s="13" customFormat="1">
      <c r="A198" s="13"/>
      <c r="B198" s="235"/>
      <c r="C198" s="236"/>
      <c r="D198" s="237" t="s">
        <v>151</v>
      </c>
      <c r="E198" s="238" t="s">
        <v>19</v>
      </c>
      <c r="F198" s="239" t="s">
        <v>873</v>
      </c>
      <c r="G198" s="236"/>
      <c r="H198" s="240">
        <v>232</v>
      </c>
      <c r="I198" s="241"/>
      <c r="J198" s="236"/>
      <c r="K198" s="236"/>
      <c r="L198" s="242"/>
      <c r="M198" s="243"/>
      <c r="N198" s="244"/>
      <c r="O198" s="244"/>
      <c r="P198" s="244"/>
      <c r="Q198" s="244"/>
      <c r="R198" s="244"/>
      <c r="S198" s="244"/>
      <c r="T198" s="245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6" t="s">
        <v>151</v>
      </c>
      <c r="AU198" s="246" t="s">
        <v>84</v>
      </c>
      <c r="AV198" s="13" t="s">
        <v>84</v>
      </c>
      <c r="AW198" s="13" t="s">
        <v>35</v>
      </c>
      <c r="AX198" s="13" t="s">
        <v>74</v>
      </c>
      <c r="AY198" s="246" t="s">
        <v>142</v>
      </c>
    </row>
    <row r="199" s="14" customFormat="1">
      <c r="A199" s="14"/>
      <c r="B199" s="250"/>
      <c r="C199" s="251"/>
      <c r="D199" s="237" t="s">
        <v>151</v>
      </c>
      <c r="E199" s="252" t="s">
        <v>19</v>
      </c>
      <c r="F199" s="253" t="s">
        <v>196</v>
      </c>
      <c r="G199" s="251"/>
      <c r="H199" s="254">
        <v>232</v>
      </c>
      <c r="I199" s="255"/>
      <c r="J199" s="251"/>
      <c r="K199" s="251"/>
      <c r="L199" s="256"/>
      <c r="M199" s="257"/>
      <c r="N199" s="258"/>
      <c r="O199" s="258"/>
      <c r="P199" s="258"/>
      <c r="Q199" s="258"/>
      <c r="R199" s="258"/>
      <c r="S199" s="258"/>
      <c r="T199" s="25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0" t="s">
        <v>151</v>
      </c>
      <c r="AU199" s="260" t="s">
        <v>84</v>
      </c>
      <c r="AV199" s="14" t="s">
        <v>149</v>
      </c>
      <c r="AW199" s="14" t="s">
        <v>35</v>
      </c>
      <c r="AX199" s="14" t="s">
        <v>82</v>
      </c>
      <c r="AY199" s="260" t="s">
        <v>142</v>
      </c>
    </row>
    <row r="200" s="2" customFormat="1" ht="16.5" customHeight="1">
      <c r="A200" s="40"/>
      <c r="B200" s="41"/>
      <c r="C200" s="221" t="s">
        <v>429</v>
      </c>
      <c r="D200" s="221" t="s">
        <v>145</v>
      </c>
      <c r="E200" s="222" t="s">
        <v>911</v>
      </c>
      <c r="F200" s="223" t="s">
        <v>912</v>
      </c>
      <c r="G200" s="224" t="s">
        <v>174</v>
      </c>
      <c r="H200" s="225">
        <v>232</v>
      </c>
      <c r="I200" s="226"/>
      <c r="J200" s="227">
        <f>ROUND(I200*H200,2)</f>
        <v>0</v>
      </c>
      <c r="K200" s="228"/>
      <c r="L200" s="46"/>
      <c r="M200" s="229" t="s">
        <v>19</v>
      </c>
      <c r="N200" s="230" t="s">
        <v>45</v>
      </c>
      <c r="O200" s="86"/>
      <c r="P200" s="231">
        <f>O200*H200</f>
        <v>0</v>
      </c>
      <c r="Q200" s="231">
        <v>0</v>
      </c>
      <c r="R200" s="231">
        <f>Q200*H200</f>
        <v>0</v>
      </c>
      <c r="S200" s="231">
        <v>0</v>
      </c>
      <c r="T200" s="232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33" t="s">
        <v>234</v>
      </c>
      <c r="AT200" s="233" t="s">
        <v>145</v>
      </c>
      <c r="AU200" s="233" t="s">
        <v>84</v>
      </c>
      <c r="AY200" s="19" t="s">
        <v>142</v>
      </c>
      <c r="BE200" s="234">
        <f>IF(N200="základní",J200,0)</f>
        <v>0</v>
      </c>
      <c r="BF200" s="234">
        <f>IF(N200="snížená",J200,0)</f>
        <v>0</v>
      </c>
      <c r="BG200" s="234">
        <f>IF(N200="zákl. přenesená",J200,0)</f>
        <v>0</v>
      </c>
      <c r="BH200" s="234">
        <f>IF(N200="sníž. přenesená",J200,0)</f>
        <v>0</v>
      </c>
      <c r="BI200" s="234">
        <f>IF(N200="nulová",J200,0)</f>
        <v>0</v>
      </c>
      <c r="BJ200" s="19" t="s">
        <v>82</v>
      </c>
      <c r="BK200" s="234">
        <f>ROUND(I200*H200,2)</f>
        <v>0</v>
      </c>
      <c r="BL200" s="19" t="s">
        <v>234</v>
      </c>
      <c r="BM200" s="233" t="s">
        <v>913</v>
      </c>
    </row>
    <row r="201" s="2" customFormat="1" ht="16.5" customHeight="1">
      <c r="A201" s="40"/>
      <c r="B201" s="41"/>
      <c r="C201" s="221" t="s">
        <v>434</v>
      </c>
      <c r="D201" s="221" t="s">
        <v>145</v>
      </c>
      <c r="E201" s="222" t="s">
        <v>914</v>
      </c>
      <c r="F201" s="223" t="s">
        <v>915</v>
      </c>
      <c r="G201" s="224" t="s">
        <v>208</v>
      </c>
      <c r="H201" s="225">
        <v>14.5</v>
      </c>
      <c r="I201" s="226"/>
      <c r="J201" s="227">
        <f>ROUND(I201*H201,2)</f>
        <v>0</v>
      </c>
      <c r="K201" s="228"/>
      <c r="L201" s="46"/>
      <c r="M201" s="229" t="s">
        <v>19</v>
      </c>
      <c r="N201" s="230" t="s">
        <v>45</v>
      </c>
      <c r="O201" s="86"/>
      <c r="P201" s="231">
        <f>O201*H201</f>
        <v>0</v>
      </c>
      <c r="Q201" s="231">
        <v>0</v>
      </c>
      <c r="R201" s="231">
        <f>Q201*H201</f>
        <v>0</v>
      </c>
      <c r="S201" s="231">
        <v>0.018079999999999999</v>
      </c>
      <c r="T201" s="232">
        <f>S201*H201</f>
        <v>0.26216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33" t="s">
        <v>234</v>
      </c>
      <c r="AT201" s="233" t="s">
        <v>145</v>
      </c>
      <c r="AU201" s="233" t="s">
        <v>84</v>
      </c>
      <c r="AY201" s="19" t="s">
        <v>142</v>
      </c>
      <c r="BE201" s="234">
        <f>IF(N201="základní",J201,0)</f>
        <v>0</v>
      </c>
      <c r="BF201" s="234">
        <f>IF(N201="snížená",J201,0)</f>
        <v>0</v>
      </c>
      <c r="BG201" s="234">
        <f>IF(N201="zákl. přenesená",J201,0)</f>
        <v>0</v>
      </c>
      <c r="BH201" s="234">
        <f>IF(N201="sníž. přenesená",J201,0)</f>
        <v>0</v>
      </c>
      <c r="BI201" s="234">
        <f>IF(N201="nulová",J201,0)</f>
        <v>0</v>
      </c>
      <c r="BJ201" s="19" t="s">
        <v>82</v>
      </c>
      <c r="BK201" s="234">
        <f>ROUND(I201*H201,2)</f>
        <v>0</v>
      </c>
      <c r="BL201" s="19" t="s">
        <v>234</v>
      </c>
      <c r="BM201" s="233" t="s">
        <v>916</v>
      </c>
    </row>
    <row r="202" s="2" customFormat="1" ht="16.5" customHeight="1">
      <c r="A202" s="40"/>
      <c r="B202" s="41"/>
      <c r="C202" s="221" t="s">
        <v>438</v>
      </c>
      <c r="D202" s="221" t="s">
        <v>145</v>
      </c>
      <c r="E202" s="222" t="s">
        <v>917</v>
      </c>
      <c r="F202" s="223" t="s">
        <v>912</v>
      </c>
      <c r="G202" s="224" t="s">
        <v>208</v>
      </c>
      <c r="H202" s="225">
        <v>14.5</v>
      </c>
      <c r="I202" s="226"/>
      <c r="J202" s="227">
        <f>ROUND(I202*H202,2)</f>
        <v>0</v>
      </c>
      <c r="K202" s="228"/>
      <c r="L202" s="46"/>
      <c r="M202" s="229" t="s">
        <v>19</v>
      </c>
      <c r="N202" s="230" t="s">
        <v>45</v>
      </c>
      <c r="O202" s="86"/>
      <c r="P202" s="231">
        <f>O202*H202</f>
        <v>0</v>
      </c>
      <c r="Q202" s="231">
        <v>0</v>
      </c>
      <c r="R202" s="231">
        <f>Q202*H202</f>
        <v>0</v>
      </c>
      <c r="S202" s="231">
        <v>0</v>
      </c>
      <c r="T202" s="232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33" t="s">
        <v>234</v>
      </c>
      <c r="AT202" s="233" t="s">
        <v>145</v>
      </c>
      <c r="AU202" s="233" t="s">
        <v>84</v>
      </c>
      <c r="AY202" s="19" t="s">
        <v>142</v>
      </c>
      <c r="BE202" s="234">
        <f>IF(N202="základní",J202,0)</f>
        <v>0</v>
      </c>
      <c r="BF202" s="234">
        <f>IF(N202="snížená",J202,0)</f>
        <v>0</v>
      </c>
      <c r="BG202" s="234">
        <f>IF(N202="zákl. přenesená",J202,0)</f>
        <v>0</v>
      </c>
      <c r="BH202" s="234">
        <f>IF(N202="sníž. přenesená",J202,0)</f>
        <v>0</v>
      </c>
      <c r="BI202" s="234">
        <f>IF(N202="nulová",J202,0)</f>
        <v>0</v>
      </c>
      <c r="BJ202" s="19" t="s">
        <v>82</v>
      </c>
      <c r="BK202" s="234">
        <f>ROUND(I202*H202,2)</f>
        <v>0</v>
      </c>
      <c r="BL202" s="19" t="s">
        <v>234</v>
      </c>
      <c r="BM202" s="233" t="s">
        <v>918</v>
      </c>
    </row>
    <row r="203" s="2" customFormat="1" ht="16.5" customHeight="1">
      <c r="A203" s="40"/>
      <c r="B203" s="41"/>
      <c r="C203" s="221" t="s">
        <v>445</v>
      </c>
      <c r="D203" s="221" t="s">
        <v>145</v>
      </c>
      <c r="E203" s="222" t="s">
        <v>919</v>
      </c>
      <c r="F203" s="223" t="s">
        <v>920</v>
      </c>
      <c r="G203" s="224" t="s">
        <v>208</v>
      </c>
      <c r="H203" s="225">
        <v>29</v>
      </c>
      <c r="I203" s="226"/>
      <c r="J203" s="227">
        <f>ROUND(I203*H203,2)</f>
        <v>0</v>
      </c>
      <c r="K203" s="228"/>
      <c r="L203" s="46"/>
      <c r="M203" s="229" t="s">
        <v>19</v>
      </c>
      <c r="N203" s="230" t="s">
        <v>45</v>
      </c>
      <c r="O203" s="86"/>
      <c r="P203" s="231">
        <f>O203*H203</f>
        <v>0</v>
      </c>
      <c r="Q203" s="231">
        <v>0</v>
      </c>
      <c r="R203" s="231">
        <f>Q203*H203</f>
        <v>0</v>
      </c>
      <c r="S203" s="231">
        <v>0</v>
      </c>
      <c r="T203" s="232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33" t="s">
        <v>234</v>
      </c>
      <c r="AT203" s="233" t="s">
        <v>145</v>
      </c>
      <c r="AU203" s="233" t="s">
        <v>84</v>
      </c>
      <c r="AY203" s="19" t="s">
        <v>142</v>
      </c>
      <c r="BE203" s="234">
        <f>IF(N203="základní",J203,0)</f>
        <v>0</v>
      </c>
      <c r="BF203" s="234">
        <f>IF(N203="snížená",J203,0)</f>
        <v>0</v>
      </c>
      <c r="BG203" s="234">
        <f>IF(N203="zákl. přenesená",J203,0)</f>
        <v>0</v>
      </c>
      <c r="BH203" s="234">
        <f>IF(N203="sníž. přenesená",J203,0)</f>
        <v>0</v>
      </c>
      <c r="BI203" s="234">
        <f>IF(N203="nulová",J203,0)</f>
        <v>0</v>
      </c>
      <c r="BJ203" s="19" t="s">
        <v>82</v>
      </c>
      <c r="BK203" s="234">
        <f>ROUND(I203*H203,2)</f>
        <v>0</v>
      </c>
      <c r="BL203" s="19" t="s">
        <v>234</v>
      </c>
      <c r="BM203" s="233" t="s">
        <v>921</v>
      </c>
    </row>
    <row r="204" s="13" customFormat="1">
      <c r="A204" s="13"/>
      <c r="B204" s="235"/>
      <c r="C204" s="236"/>
      <c r="D204" s="237" t="s">
        <v>151</v>
      </c>
      <c r="E204" s="238" t="s">
        <v>19</v>
      </c>
      <c r="F204" s="239" t="s">
        <v>855</v>
      </c>
      <c r="G204" s="236"/>
      <c r="H204" s="240">
        <v>29</v>
      </c>
      <c r="I204" s="241"/>
      <c r="J204" s="236"/>
      <c r="K204" s="236"/>
      <c r="L204" s="242"/>
      <c r="M204" s="243"/>
      <c r="N204" s="244"/>
      <c r="O204" s="244"/>
      <c r="P204" s="244"/>
      <c r="Q204" s="244"/>
      <c r="R204" s="244"/>
      <c r="S204" s="244"/>
      <c r="T204" s="24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6" t="s">
        <v>151</v>
      </c>
      <c r="AU204" s="246" t="s">
        <v>84</v>
      </c>
      <c r="AV204" s="13" t="s">
        <v>84</v>
      </c>
      <c r="AW204" s="13" t="s">
        <v>35</v>
      </c>
      <c r="AX204" s="13" t="s">
        <v>82</v>
      </c>
      <c r="AY204" s="246" t="s">
        <v>142</v>
      </c>
    </row>
    <row r="205" s="2" customFormat="1" ht="16.5" customHeight="1">
      <c r="A205" s="40"/>
      <c r="B205" s="41"/>
      <c r="C205" s="221" t="s">
        <v>452</v>
      </c>
      <c r="D205" s="221" t="s">
        <v>145</v>
      </c>
      <c r="E205" s="222" t="s">
        <v>922</v>
      </c>
      <c r="F205" s="223" t="s">
        <v>923</v>
      </c>
      <c r="G205" s="224" t="s">
        <v>174</v>
      </c>
      <c r="H205" s="225">
        <v>232</v>
      </c>
      <c r="I205" s="226"/>
      <c r="J205" s="227">
        <f>ROUND(I205*H205,2)</f>
        <v>0</v>
      </c>
      <c r="K205" s="228"/>
      <c r="L205" s="46"/>
      <c r="M205" s="229" t="s">
        <v>19</v>
      </c>
      <c r="N205" s="230" t="s">
        <v>45</v>
      </c>
      <c r="O205" s="86"/>
      <c r="P205" s="231">
        <f>O205*H205</f>
        <v>0</v>
      </c>
      <c r="Q205" s="231">
        <v>0</v>
      </c>
      <c r="R205" s="231">
        <f>Q205*H205</f>
        <v>0</v>
      </c>
      <c r="S205" s="231">
        <v>0</v>
      </c>
      <c r="T205" s="232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33" t="s">
        <v>234</v>
      </c>
      <c r="AT205" s="233" t="s">
        <v>145</v>
      </c>
      <c r="AU205" s="233" t="s">
        <v>84</v>
      </c>
      <c r="AY205" s="19" t="s">
        <v>142</v>
      </c>
      <c r="BE205" s="234">
        <f>IF(N205="základní",J205,0)</f>
        <v>0</v>
      </c>
      <c r="BF205" s="234">
        <f>IF(N205="snížená",J205,0)</f>
        <v>0</v>
      </c>
      <c r="BG205" s="234">
        <f>IF(N205="zákl. přenesená",J205,0)</f>
        <v>0</v>
      </c>
      <c r="BH205" s="234">
        <f>IF(N205="sníž. přenesená",J205,0)</f>
        <v>0</v>
      </c>
      <c r="BI205" s="234">
        <f>IF(N205="nulová",J205,0)</f>
        <v>0</v>
      </c>
      <c r="BJ205" s="19" t="s">
        <v>82</v>
      </c>
      <c r="BK205" s="234">
        <f>ROUND(I205*H205,2)</f>
        <v>0</v>
      </c>
      <c r="BL205" s="19" t="s">
        <v>234</v>
      </c>
      <c r="BM205" s="233" t="s">
        <v>924</v>
      </c>
    </row>
    <row r="206" s="2" customFormat="1" ht="21.75" customHeight="1">
      <c r="A206" s="40"/>
      <c r="B206" s="41"/>
      <c r="C206" s="282" t="s">
        <v>457</v>
      </c>
      <c r="D206" s="282" t="s">
        <v>263</v>
      </c>
      <c r="E206" s="283" t="s">
        <v>925</v>
      </c>
      <c r="F206" s="284" t="s">
        <v>926</v>
      </c>
      <c r="G206" s="285" t="s">
        <v>174</v>
      </c>
      <c r="H206" s="286">
        <v>266.80000000000001</v>
      </c>
      <c r="I206" s="287"/>
      <c r="J206" s="288">
        <f>ROUND(I206*H206,2)</f>
        <v>0</v>
      </c>
      <c r="K206" s="289"/>
      <c r="L206" s="290"/>
      <c r="M206" s="291" t="s">
        <v>19</v>
      </c>
      <c r="N206" s="292" t="s">
        <v>45</v>
      </c>
      <c r="O206" s="86"/>
      <c r="P206" s="231">
        <f>O206*H206</f>
        <v>0</v>
      </c>
      <c r="Q206" s="231">
        <v>0</v>
      </c>
      <c r="R206" s="231">
        <f>Q206*H206</f>
        <v>0</v>
      </c>
      <c r="S206" s="231">
        <v>0</v>
      </c>
      <c r="T206" s="232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33" t="s">
        <v>313</v>
      </c>
      <c r="AT206" s="233" t="s">
        <v>263</v>
      </c>
      <c r="AU206" s="233" t="s">
        <v>84</v>
      </c>
      <c r="AY206" s="19" t="s">
        <v>142</v>
      </c>
      <c r="BE206" s="234">
        <f>IF(N206="základní",J206,0)</f>
        <v>0</v>
      </c>
      <c r="BF206" s="234">
        <f>IF(N206="snížená",J206,0)</f>
        <v>0</v>
      </c>
      <c r="BG206" s="234">
        <f>IF(N206="zákl. přenesená",J206,0)</f>
        <v>0</v>
      </c>
      <c r="BH206" s="234">
        <f>IF(N206="sníž. přenesená",J206,0)</f>
        <v>0</v>
      </c>
      <c r="BI206" s="234">
        <f>IF(N206="nulová",J206,0)</f>
        <v>0</v>
      </c>
      <c r="BJ206" s="19" t="s">
        <v>82</v>
      </c>
      <c r="BK206" s="234">
        <f>ROUND(I206*H206,2)</f>
        <v>0</v>
      </c>
      <c r="BL206" s="19" t="s">
        <v>234</v>
      </c>
      <c r="BM206" s="233" t="s">
        <v>927</v>
      </c>
    </row>
    <row r="207" s="13" customFormat="1">
      <c r="A207" s="13"/>
      <c r="B207" s="235"/>
      <c r="C207" s="236"/>
      <c r="D207" s="237" t="s">
        <v>151</v>
      </c>
      <c r="E207" s="236"/>
      <c r="F207" s="239" t="s">
        <v>928</v>
      </c>
      <c r="G207" s="236"/>
      <c r="H207" s="240">
        <v>266.80000000000001</v>
      </c>
      <c r="I207" s="241"/>
      <c r="J207" s="236"/>
      <c r="K207" s="236"/>
      <c r="L207" s="242"/>
      <c r="M207" s="243"/>
      <c r="N207" s="244"/>
      <c r="O207" s="244"/>
      <c r="P207" s="244"/>
      <c r="Q207" s="244"/>
      <c r="R207" s="244"/>
      <c r="S207" s="244"/>
      <c r="T207" s="245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6" t="s">
        <v>151</v>
      </c>
      <c r="AU207" s="246" t="s">
        <v>84</v>
      </c>
      <c r="AV207" s="13" t="s">
        <v>84</v>
      </c>
      <c r="AW207" s="13" t="s">
        <v>4</v>
      </c>
      <c r="AX207" s="13" t="s">
        <v>82</v>
      </c>
      <c r="AY207" s="246" t="s">
        <v>142</v>
      </c>
    </row>
    <row r="208" s="2" customFormat="1" ht="16.5" customHeight="1">
      <c r="A208" s="40"/>
      <c r="B208" s="41"/>
      <c r="C208" s="221" t="s">
        <v>462</v>
      </c>
      <c r="D208" s="221" t="s">
        <v>145</v>
      </c>
      <c r="E208" s="222" t="s">
        <v>929</v>
      </c>
      <c r="F208" s="223" t="s">
        <v>930</v>
      </c>
      <c r="G208" s="224" t="s">
        <v>478</v>
      </c>
      <c r="H208" s="293"/>
      <c r="I208" s="226"/>
      <c r="J208" s="227">
        <f>ROUND(I208*H208,2)</f>
        <v>0</v>
      </c>
      <c r="K208" s="228"/>
      <c r="L208" s="46"/>
      <c r="M208" s="229" t="s">
        <v>19</v>
      </c>
      <c r="N208" s="230" t="s">
        <v>45</v>
      </c>
      <c r="O208" s="86"/>
      <c r="P208" s="231">
        <f>O208*H208</f>
        <v>0</v>
      </c>
      <c r="Q208" s="231">
        <v>0</v>
      </c>
      <c r="R208" s="231">
        <f>Q208*H208</f>
        <v>0</v>
      </c>
      <c r="S208" s="231">
        <v>0</v>
      </c>
      <c r="T208" s="232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33" t="s">
        <v>234</v>
      </c>
      <c r="AT208" s="233" t="s">
        <v>145</v>
      </c>
      <c r="AU208" s="233" t="s">
        <v>84</v>
      </c>
      <c r="AY208" s="19" t="s">
        <v>142</v>
      </c>
      <c r="BE208" s="234">
        <f>IF(N208="základní",J208,0)</f>
        <v>0</v>
      </c>
      <c r="BF208" s="234">
        <f>IF(N208="snížená",J208,0)</f>
        <v>0</v>
      </c>
      <c r="BG208" s="234">
        <f>IF(N208="zákl. přenesená",J208,0)</f>
        <v>0</v>
      </c>
      <c r="BH208" s="234">
        <f>IF(N208="sníž. přenesená",J208,0)</f>
        <v>0</v>
      </c>
      <c r="BI208" s="234">
        <f>IF(N208="nulová",J208,0)</f>
        <v>0</v>
      </c>
      <c r="BJ208" s="19" t="s">
        <v>82</v>
      </c>
      <c r="BK208" s="234">
        <f>ROUND(I208*H208,2)</f>
        <v>0</v>
      </c>
      <c r="BL208" s="19" t="s">
        <v>234</v>
      </c>
      <c r="BM208" s="233" t="s">
        <v>931</v>
      </c>
    </row>
    <row r="209" s="12" customFormat="1" ht="22.8" customHeight="1">
      <c r="A209" s="12"/>
      <c r="B209" s="205"/>
      <c r="C209" s="206"/>
      <c r="D209" s="207" t="s">
        <v>73</v>
      </c>
      <c r="E209" s="219" t="s">
        <v>545</v>
      </c>
      <c r="F209" s="219" t="s">
        <v>546</v>
      </c>
      <c r="G209" s="206"/>
      <c r="H209" s="206"/>
      <c r="I209" s="209"/>
      <c r="J209" s="220">
        <f>BK209</f>
        <v>0</v>
      </c>
      <c r="K209" s="206"/>
      <c r="L209" s="211"/>
      <c r="M209" s="212"/>
      <c r="N209" s="213"/>
      <c r="O209" s="213"/>
      <c r="P209" s="214">
        <f>SUM(P210:P211)</f>
        <v>0</v>
      </c>
      <c r="Q209" s="213"/>
      <c r="R209" s="214">
        <f>SUM(R210:R211)</f>
        <v>0</v>
      </c>
      <c r="S209" s="213"/>
      <c r="T209" s="215">
        <f>SUM(T210:T211)</f>
        <v>0.070000000000000007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6" t="s">
        <v>84</v>
      </c>
      <c r="AT209" s="217" t="s">
        <v>73</v>
      </c>
      <c r="AU209" s="217" t="s">
        <v>82</v>
      </c>
      <c r="AY209" s="216" t="s">
        <v>142</v>
      </c>
      <c r="BK209" s="218">
        <f>SUM(BK210:BK211)</f>
        <v>0</v>
      </c>
    </row>
    <row r="210" s="2" customFormat="1" ht="16.5" customHeight="1">
      <c r="A210" s="40"/>
      <c r="B210" s="41"/>
      <c r="C210" s="221" t="s">
        <v>466</v>
      </c>
      <c r="D210" s="221" t="s">
        <v>145</v>
      </c>
      <c r="E210" s="222" t="s">
        <v>932</v>
      </c>
      <c r="F210" s="223" t="s">
        <v>933</v>
      </c>
      <c r="G210" s="224" t="s">
        <v>208</v>
      </c>
      <c r="H210" s="225">
        <v>2</v>
      </c>
      <c r="I210" s="226"/>
      <c r="J210" s="227">
        <f>ROUND(I210*H210,2)</f>
        <v>0</v>
      </c>
      <c r="K210" s="228"/>
      <c r="L210" s="46"/>
      <c r="M210" s="229" t="s">
        <v>19</v>
      </c>
      <c r="N210" s="230" t="s">
        <v>45</v>
      </c>
      <c r="O210" s="86"/>
      <c r="P210" s="231">
        <f>O210*H210</f>
        <v>0</v>
      </c>
      <c r="Q210" s="231">
        <v>0</v>
      </c>
      <c r="R210" s="231">
        <f>Q210*H210</f>
        <v>0</v>
      </c>
      <c r="S210" s="231">
        <v>0.035000000000000003</v>
      </c>
      <c r="T210" s="232">
        <f>S210*H210</f>
        <v>0.070000000000000007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33" t="s">
        <v>234</v>
      </c>
      <c r="AT210" s="233" t="s">
        <v>145</v>
      </c>
      <c r="AU210" s="233" t="s">
        <v>84</v>
      </c>
      <c r="AY210" s="19" t="s">
        <v>142</v>
      </c>
      <c r="BE210" s="234">
        <f>IF(N210="základní",J210,0)</f>
        <v>0</v>
      </c>
      <c r="BF210" s="234">
        <f>IF(N210="snížená",J210,0)</f>
        <v>0</v>
      </c>
      <c r="BG210" s="234">
        <f>IF(N210="zákl. přenesená",J210,0)</f>
        <v>0</v>
      </c>
      <c r="BH210" s="234">
        <f>IF(N210="sníž. přenesená",J210,0)</f>
        <v>0</v>
      </c>
      <c r="BI210" s="234">
        <f>IF(N210="nulová",J210,0)</f>
        <v>0</v>
      </c>
      <c r="BJ210" s="19" t="s">
        <v>82</v>
      </c>
      <c r="BK210" s="234">
        <f>ROUND(I210*H210,2)</f>
        <v>0</v>
      </c>
      <c r="BL210" s="19" t="s">
        <v>234</v>
      </c>
      <c r="BM210" s="233" t="s">
        <v>934</v>
      </c>
    </row>
    <row r="211" s="2" customFormat="1" ht="16.5" customHeight="1">
      <c r="A211" s="40"/>
      <c r="B211" s="41"/>
      <c r="C211" s="221" t="s">
        <v>471</v>
      </c>
      <c r="D211" s="221" t="s">
        <v>145</v>
      </c>
      <c r="E211" s="222" t="s">
        <v>615</v>
      </c>
      <c r="F211" s="223" t="s">
        <v>935</v>
      </c>
      <c r="G211" s="224" t="s">
        <v>478</v>
      </c>
      <c r="H211" s="293"/>
      <c r="I211" s="226"/>
      <c r="J211" s="227">
        <f>ROUND(I211*H211,2)</f>
        <v>0</v>
      </c>
      <c r="K211" s="228"/>
      <c r="L211" s="46"/>
      <c r="M211" s="229" t="s">
        <v>19</v>
      </c>
      <c r="N211" s="230" t="s">
        <v>45</v>
      </c>
      <c r="O211" s="86"/>
      <c r="P211" s="231">
        <f>O211*H211</f>
        <v>0</v>
      </c>
      <c r="Q211" s="231">
        <v>0</v>
      </c>
      <c r="R211" s="231">
        <f>Q211*H211</f>
        <v>0</v>
      </c>
      <c r="S211" s="231">
        <v>0</v>
      </c>
      <c r="T211" s="232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33" t="s">
        <v>234</v>
      </c>
      <c r="AT211" s="233" t="s">
        <v>145</v>
      </c>
      <c r="AU211" s="233" t="s">
        <v>84</v>
      </c>
      <c r="AY211" s="19" t="s">
        <v>142</v>
      </c>
      <c r="BE211" s="234">
        <f>IF(N211="základní",J211,0)</f>
        <v>0</v>
      </c>
      <c r="BF211" s="234">
        <f>IF(N211="snížená",J211,0)</f>
        <v>0</v>
      </c>
      <c r="BG211" s="234">
        <f>IF(N211="zákl. přenesená",J211,0)</f>
        <v>0</v>
      </c>
      <c r="BH211" s="234">
        <f>IF(N211="sníž. přenesená",J211,0)</f>
        <v>0</v>
      </c>
      <c r="BI211" s="234">
        <f>IF(N211="nulová",J211,0)</f>
        <v>0</v>
      </c>
      <c r="BJ211" s="19" t="s">
        <v>82</v>
      </c>
      <c r="BK211" s="234">
        <f>ROUND(I211*H211,2)</f>
        <v>0</v>
      </c>
      <c r="BL211" s="19" t="s">
        <v>234</v>
      </c>
      <c r="BM211" s="233" t="s">
        <v>936</v>
      </c>
    </row>
    <row r="212" s="12" customFormat="1" ht="22.8" customHeight="1">
      <c r="A212" s="12"/>
      <c r="B212" s="205"/>
      <c r="C212" s="206"/>
      <c r="D212" s="207" t="s">
        <v>73</v>
      </c>
      <c r="E212" s="219" t="s">
        <v>618</v>
      </c>
      <c r="F212" s="219" t="s">
        <v>937</v>
      </c>
      <c r="G212" s="206"/>
      <c r="H212" s="206"/>
      <c r="I212" s="209"/>
      <c r="J212" s="220">
        <f>BK212</f>
        <v>0</v>
      </c>
      <c r="K212" s="206"/>
      <c r="L212" s="211"/>
      <c r="M212" s="212"/>
      <c r="N212" s="213"/>
      <c r="O212" s="213"/>
      <c r="P212" s="214">
        <f>SUM(P213:P223)</f>
        <v>0</v>
      </c>
      <c r="Q212" s="213"/>
      <c r="R212" s="214">
        <f>SUM(R213:R223)</f>
        <v>0</v>
      </c>
      <c r="S212" s="213"/>
      <c r="T212" s="215">
        <f>SUM(T213:T223)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6" t="s">
        <v>84</v>
      </c>
      <c r="AT212" s="217" t="s">
        <v>73</v>
      </c>
      <c r="AU212" s="217" t="s">
        <v>82</v>
      </c>
      <c r="AY212" s="216" t="s">
        <v>142</v>
      </c>
      <c r="BK212" s="218">
        <f>SUM(BK213:BK223)</f>
        <v>0</v>
      </c>
    </row>
    <row r="213" s="2" customFormat="1" ht="16.5" customHeight="1">
      <c r="A213" s="40"/>
      <c r="B213" s="41"/>
      <c r="C213" s="221" t="s">
        <v>475</v>
      </c>
      <c r="D213" s="221" t="s">
        <v>145</v>
      </c>
      <c r="E213" s="222" t="s">
        <v>938</v>
      </c>
      <c r="F213" s="223" t="s">
        <v>939</v>
      </c>
      <c r="G213" s="224" t="s">
        <v>174</v>
      </c>
      <c r="H213" s="225">
        <v>232</v>
      </c>
      <c r="I213" s="226"/>
      <c r="J213" s="227">
        <f>ROUND(I213*H213,2)</f>
        <v>0</v>
      </c>
      <c r="K213" s="228"/>
      <c r="L213" s="46"/>
      <c r="M213" s="229" t="s">
        <v>19</v>
      </c>
      <c r="N213" s="230" t="s">
        <v>45</v>
      </c>
      <c r="O213" s="86"/>
      <c r="P213" s="231">
        <f>O213*H213</f>
        <v>0</v>
      </c>
      <c r="Q213" s="231">
        <v>0</v>
      </c>
      <c r="R213" s="231">
        <f>Q213*H213</f>
        <v>0</v>
      </c>
      <c r="S213" s="231">
        <v>0</v>
      </c>
      <c r="T213" s="232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33" t="s">
        <v>234</v>
      </c>
      <c r="AT213" s="233" t="s">
        <v>145</v>
      </c>
      <c r="AU213" s="233" t="s">
        <v>84</v>
      </c>
      <c r="AY213" s="19" t="s">
        <v>142</v>
      </c>
      <c r="BE213" s="234">
        <f>IF(N213="základní",J213,0)</f>
        <v>0</v>
      </c>
      <c r="BF213" s="234">
        <f>IF(N213="snížená",J213,0)</f>
        <v>0</v>
      </c>
      <c r="BG213" s="234">
        <f>IF(N213="zákl. přenesená",J213,0)</f>
        <v>0</v>
      </c>
      <c r="BH213" s="234">
        <f>IF(N213="sníž. přenesená",J213,0)</f>
        <v>0</v>
      </c>
      <c r="BI213" s="234">
        <f>IF(N213="nulová",J213,0)</f>
        <v>0</v>
      </c>
      <c r="BJ213" s="19" t="s">
        <v>82</v>
      </c>
      <c r="BK213" s="234">
        <f>ROUND(I213*H213,2)</f>
        <v>0</v>
      </c>
      <c r="BL213" s="19" t="s">
        <v>234</v>
      </c>
      <c r="BM213" s="233" t="s">
        <v>940</v>
      </c>
    </row>
    <row r="214" s="2" customFormat="1" ht="16.5" customHeight="1">
      <c r="A214" s="40"/>
      <c r="B214" s="41"/>
      <c r="C214" s="221" t="s">
        <v>482</v>
      </c>
      <c r="D214" s="221" t="s">
        <v>145</v>
      </c>
      <c r="E214" s="222" t="s">
        <v>941</v>
      </c>
      <c r="F214" s="223" t="s">
        <v>942</v>
      </c>
      <c r="G214" s="224" t="s">
        <v>174</v>
      </c>
      <c r="H214" s="225">
        <v>232</v>
      </c>
      <c r="I214" s="226"/>
      <c r="J214" s="227">
        <f>ROUND(I214*H214,2)</f>
        <v>0</v>
      </c>
      <c r="K214" s="228"/>
      <c r="L214" s="46"/>
      <c r="M214" s="229" t="s">
        <v>19</v>
      </c>
      <c r="N214" s="230" t="s">
        <v>45</v>
      </c>
      <c r="O214" s="86"/>
      <c r="P214" s="231">
        <f>O214*H214</f>
        <v>0</v>
      </c>
      <c r="Q214" s="231">
        <v>0</v>
      </c>
      <c r="R214" s="231">
        <f>Q214*H214</f>
        <v>0</v>
      </c>
      <c r="S214" s="231">
        <v>0</v>
      </c>
      <c r="T214" s="232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33" t="s">
        <v>234</v>
      </c>
      <c r="AT214" s="233" t="s">
        <v>145</v>
      </c>
      <c r="AU214" s="233" t="s">
        <v>84</v>
      </c>
      <c r="AY214" s="19" t="s">
        <v>142</v>
      </c>
      <c r="BE214" s="234">
        <f>IF(N214="základní",J214,0)</f>
        <v>0</v>
      </c>
      <c r="BF214" s="234">
        <f>IF(N214="snížená",J214,0)</f>
        <v>0</v>
      </c>
      <c r="BG214" s="234">
        <f>IF(N214="zákl. přenesená",J214,0)</f>
        <v>0</v>
      </c>
      <c r="BH214" s="234">
        <f>IF(N214="sníž. přenesená",J214,0)</f>
        <v>0</v>
      </c>
      <c r="BI214" s="234">
        <f>IF(N214="nulová",J214,0)</f>
        <v>0</v>
      </c>
      <c r="BJ214" s="19" t="s">
        <v>82</v>
      </c>
      <c r="BK214" s="234">
        <f>ROUND(I214*H214,2)</f>
        <v>0</v>
      </c>
      <c r="BL214" s="19" t="s">
        <v>234</v>
      </c>
      <c r="BM214" s="233" t="s">
        <v>943</v>
      </c>
    </row>
    <row r="215" s="2" customFormat="1" ht="16.5" customHeight="1">
      <c r="A215" s="40"/>
      <c r="B215" s="41"/>
      <c r="C215" s="221" t="s">
        <v>486</v>
      </c>
      <c r="D215" s="221" t="s">
        <v>145</v>
      </c>
      <c r="E215" s="222" t="s">
        <v>944</v>
      </c>
      <c r="F215" s="223" t="s">
        <v>945</v>
      </c>
      <c r="G215" s="224" t="s">
        <v>174</v>
      </c>
      <c r="H215" s="225">
        <v>232</v>
      </c>
      <c r="I215" s="226"/>
      <c r="J215" s="227">
        <f>ROUND(I215*H215,2)</f>
        <v>0</v>
      </c>
      <c r="K215" s="228"/>
      <c r="L215" s="46"/>
      <c r="M215" s="229" t="s">
        <v>19</v>
      </c>
      <c r="N215" s="230" t="s">
        <v>45</v>
      </c>
      <c r="O215" s="86"/>
      <c r="P215" s="231">
        <f>O215*H215</f>
        <v>0</v>
      </c>
      <c r="Q215" s="231">
        <v>0</v>
      </c>
      <c r="R215" s="231">
        <f>Q215*H215</f>
        <v>0</v>
      </c>
      <c r="S215" s="231">
        <v>0</v>
      </c>
      <c r="T215" s="232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33" t="s">
        <v>234</v>
      </c>
      <c r="AT215" s="233" t="s">
        <v>145</v>
      </c>
      <c r="AU215" s="233" t="s">
        <v>84</v>
      </c>
      <c r="AY215" s="19" t="s">
        <v>142</v>
      </c>
      <c r="BE215" s="234">
        <f>IF(N215="základní",J215,0)</f>
        <v>0</v>
      </c>
      <c r="BF215" s="234">
        <f>IF(N215="snížená",J215,0)</f>
        <v>0</v>
      </c>
      <c r="BG215" s="234">
        <f>IF(N215="zákl. přenesená",J215,0)</f>
        <v>0</v>
      </c>
      <c r="BH215" s="234">
        <f>IF(N215="sníž. přenesená",J215,0)</f>
        <v>0</v>
      </c>
      <c r="BI215" s="234">
        <f>IF(N215="nulová",J215,0)</f>
        <v>0</v>
      </c>
      <c r="BJ215" s="19" t="s">
        <v>82</v>
      </c>
      <c r="BK215" s="234">
        <f>ROUND(I215*H215,2)</f>
        <v>0</v>
      </c>
      <c r="BL215" s="19" t="s">
        <v>234</v>
      </c>
      <c r="BM215" s="233" t="s">
        <v>946</v>
      </c>
    </row>
    <row r="216" s="2" customFormat="1" ht="16.5" customHeight="1">
      <c r="A216" s="40"/>
      <c r="B216" s="41"/>
      <c r="C216" s="221" t="s">
        <v>490</v>
      </c>
      <c r="D216" s="221" t="s">
        <v>145</v>
      </c>
      <c r="E216" s="222" t="s">
        <v>947</v>
      </c>
      <c r="F216" s="223" t="s">
        <v>948</v>
      </c>
      <c r="G216" s="224" t="s">
        <v>174</v>
      </c>
      <c r="H216" s="225">
        <v>232</v>
      </c>
      <c r="I216" s="226"/>
      <c r="J216" s="227">
        <f>ROUND(I216*H216,2)</f>
        <v>0</v>
      </c>
      <c r="K216" s="228"/>
      <c r="L216" s="46"/>
      <c r="M216" s="229" t="s">
        <v>19</v>
      </c>
      <c r="N216" s="230" t="s">
        <v>45</v>
      </c>
      <c r="O216" s="86"/>
      <c r="P216" s="231">
        <f>O216*H216</f>
        <v>0</v>
      </c>
      <c r="Q216" s="231">
        <v>0</v>
      </c>
      <c r="R216" s="231">
        <f>Q216*H216</f>
        <v>0</v>
      </c>
      <c r="S216" s="231">
        <v>0</v>
      </c>
      <c r="T216" s="232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33" t="s">
        <v>234</v>
      </c>
      <c r="AT216" s="233" t="s">
        <v>145</v>
      </c>
      <c r="AU216" s="233" t="s">
        <v>84</v>
      </c>
      <c r="AY216" s="19" t="s">
        <v>142</v>
      </c>
      <c r="BE216" s="234">
        <f>IF(N216="základní",J216,0)</f>
        <v>0</v>
      </c>
      <c r="BF216" s="234">
        <f>IF(N216="snížená",J216,0)</f>
        <v>0</v>
      </c>
      <c r="BG216" s="234">
        <f>IF(N216="zákl. přenesená",J216,0)</f>
        <v>0</v>
      </c>
      <c r="BH216" s="234">
        <f>IF(N216="sníž. přenesená",J216,0)</f>
        <v>0</v>
      </c>
      <c r="BI216" s="234">
        <f>IF(N216="nulová",J216,0)</f>
        <v>0</v>
      </c>
      <c r="BJ216" s="19" t="s">
        <v>82</v>
      </c>
      <c r="BK216" s="234">
        <f>ROUND(I216*H216,2)</f>
        <v>0</v>
      </c>
      <c r="BL216" s="19" t="s">
        <v>234</v>
      </c>
      <c r="BM216" s="233" t="s">
        <v>949</v>
      </c>
    </row>
    <row r="217" s="2" customFormat="1" ht="16.5" customHeight="1">
      <c r="A217" s="40"/>
      <c r="B217" s="41"/>
      <c r="C217" s="221" t="s">
        <v>495</v>
      </c>
      <c r="D217" s="221" t="s">
        <v>145</v>
      </c>
      <c r="E217" s="222" t="s">
        <v>950</v>
      </c>
      <c r="F217" s="223" t="s">
        <v>951</v>
      </c>
      <c r="G217" s="224" t="s">
        <v>174</v>
      </c>
      <c r="H217" s="225">
        <v>67.439999999999998</v>
      </c>
      <c r="I217" s="226"/>
      <c r="J217" s="227">
        <f>ROUND(I217*H217,2)</f>
        <v>0</v>
      </c>
      <c r="K217" s="228"/>
      <c r="L217" s="46"/>
      <c r="M217" s="229" t="s">
        <v>19</v>
      </c>
      <c r="N217" s="230" t="s">
        <v>45</v>
      </c>
      <c r="O217" s="86"/>
      <c r="P217" s="231">
        <f>O217*H217</f>
        <v>0</v>
      </c>
      <c r="Q217" s="231">
        <v>0</v>
      </c>
      <c r="R217" s="231">
        <f>Q217*H217</f>
        <v>0</v>
      </c>
      <c r="S217" s="231">
        <v>0</v>
      </c>
      <c r="T217" s="232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33" t="s">
        <v>234</v>
      </c>
      <c r="AT217" s="233" t="s">
        <v>145</v>
      </c>
      <c r="AU217" s="233" t="s">
        <v>84</v>
      </c>
      <c r="AY217" s="19" t="s">
        <v>142</v>
      </c>
      <c r="BE217" s="234">
        <f>IF(N217="základní",J217,0)</f>
        <v>0</v>
      </c>
      <c r="BF217" s="234">
        <f>IF(N217="snížená",J217,0)</f>
        <v>0</v>
      </c>
      <c r="BG217" s="234">
        <f>IF(N217="zákl. přenesená",J217,0)</f>
        <v>0</v>
      </c>
      <c r="BH217" s="234">
        <f>IF(N217="sníž. přenesená",J217,0)</f>
        <v>0</v>
      </c>
      <c r="BI217" s="234">
        <f>IF(N217="nulová",J217,0)</f>
        <v>0</v>
      </c>
      <c r="BJ217" s="19" t="s">
        <v>82</v>
      </c>
      <c r="BK217" s="234">
        <f>ROUND(I217*H217,2)</f>
        <v>0</v>
      </c>
      <c r="BL217" s="19" t="s">
        <v>234</v>
      </c>
      <c r="BM217" s="233" t="s">
        <v>952</v>
      </c>
    </row>
    <row r="218" s="2" customFormat="1">
      <c r="A218" s="40"/>
      <c r="B218" s="41"/>
      <c r="C218" s="42"/>
      <c r="D218" s="237" t="s">
        <v>157</v>
      </c>
      <c r="E218" s="42"/>
      <c r="F218" s="247" t="s">
        <v>953</v>
      </c>
      <c r="G218" s="42"/>
      <c r="H218" s="42"/>
      <c r="I218" s="138"/>
      <c r="J218" s="42"/>
      <c r="K218" s="42"/>
      <c r="L218" s="46"/>
      <c r="M218" s="248"/>
      <c r="N218" s="249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157</v>
      </c>
      <c r="AU218" s="19" t="s">
        <v>84</v>
      </c>
    </row>
    <row r="219" s="13" customFormat="1">
      <c r="A219" s="13"/>
      <c r="B219" s="235"/>
      <c r="C219" s="236"/>
      <c r="D219" s="237" t="s">
        <v>151</v>
      </c>
      <c r="E219" s="238" t="s">
        <v>19</v>
      </c>
      <c r="F219" s="239" t="s">
        <v>815</v>
      </c>
      <c r="G219" s="236"/>
      <c r="H219" s="240">
        <v>32.640000000000001</v>
      </c>
      <c r="I219" s="241"/>
      <c r="J219" s="236"/>
      <c r="K219" s="236"/>
      <c r="L219" s="242"/>
      <c r="M219" s="243"/>
      <c r="N219" s="244"/>
      <c r="O219" s="244"/>
      <c r="P219" s="244"/>
      <c r="Q219" s="244"/>
      <c r="R219" s="244"/>
      <c r="S219" s="244"/>
      <c r="T219" s="245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6" t="s">
        <v>151</v>
      </c>
      <c r="AU219" s="246" t="s">
        <v>84</v>
      </c>
      <c r="AV219" s="13" t="s">
        <v>84</v>
      </c>
      <c r="AW219" s="13" t="s">
        <v>35</v>
      </c>
      <c r="AX219" s="13" t="s">
        <v>74</v>
      </c>
      <c r="AY219" s="246" t="s">
        <v>142</v>
      </c>
    </row>
    <row r="220" s="13" customFormat="1">
      <c r="A220" s="13"/>
      <c r="B220" s="235"/>
      <c r="C220" s="236"/>
      <c r="D220" s="237" t="s">
        <v>151</v>
      </c>
      <c r="E220" s="238" t="s">
        <v>19</v>
      </c>
      <c r="F220" s="239" t="s">
        <v>816</v>
      </c>
      <c r="G220" s="236"/>
      <c r="H220" s="240">
        <v>34.799999999999997</v>
      </c>
      <c r="I220" s="241"/>
      <c r="J220" s="236"/>
      <c r="K220" s="236"/>
      <c r="L220" s="242"/>
      <c r="M220" s="243"/>
      <c r="N220" s="244"/>
      <c r="O220" s="244"/>
      <c r="P220" s="244"/>
      <c r="Q220" s="244"/>
      <c r="R220" s="244"/>
      <c r="S220" s="244"/>
      <c r="T220" s="24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6" t="s">
        <v>151</v>
      </c>
      <c r="AU220" s="246" t="s">
        <v>84</v>
      </c>
      <c r="AV220" s="13" t="s">
        <v>84</v>
      </c>
      <c r="AW220" s="13" t="s">
        <v>35</v>
      </c>
      <c r="AX220" s="13" t="s">
        <v>74</v>
      </c>
      <c r="AY220" s="246" t="s">
        <v>142</v>
      </c>
    </row>
    <row r="221" s="14" customFormat="1">
      <c r="A221" s="14"/>
      <c r="B221" s="250"/>
      <c r="C221" s="251"/>
      <c r="D221" s="237" t="s">
        <v>151</v>
      </c>
      <c r="E221" s="252" t="s">
        <v>19</v>
      </c>
      <c r="F221" s="253" t="s">
        <v>196</v>
      </c>
      <c r="G221" s="251"/>
      <c r="H221" s="254">
        <v>67.439999999999998</v>
      </c>
      <c r="I221" s="255"/>
      <c r="J221" s="251"/>
      <c r="K221" s="251"/>
      <c r="L221" s="256"/>
      <c r="M221" s="257"/>
      <c r="N221" s="258"/>
      <c r="O221" s="258"/>
      <c r="P221" s="258"/>
      <c r="Q221" s="258"/>
      <c r="R221" s="258"/>
      <c r="S221" s="258"/>
      <c r="T221" s="25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0" t="s">
        <v>151</v>
      </c>
      <c r="AU221" s="260" t="s">
        <v>84</v>
      </c>
      <c r="AV221" s="14" t="s">
        <v>149</v>
      </c>
      <c r="AW221" s="14" t="s">
        <v>35</v>
      </c>
      <c r="AX221" s="14" t="s">
        <v>82</v>
      </c>
      <c r="AY221" s="260" t="s">
        <v>142</v>
      </c>
    </row>
    <row r="222" s="2" customFormat="1" ht="16.5" customHeight="1">
      <c r="A222" s="40"/>
      <c r="B222" s="41"/>
      <c r="C222" s="221" t="s">
        <v>499</v>
      </c>
      <c r="D222" s="221" t="s">
        <v>145</v>
      </c>
      <c r="E222" s="222" t="s">
        <v>954</v>
      </c>
      <c r="F222" s="223" t="s">
        <v>955</v>
      </c>
      <c r="G222" s="224" t="s">
        <v>174</v>
      </c>
      <c r="H222" s="225">
        <v>67.439999999999998</v>
      </c>
      <c r="I222" s="226"/>
      <c r="J222" s="227">
        <f>ROUND(I222*H222,2)</f>
        <v>0</v>
      </c>
      <c r="K222" s="228"/>
      <c r="L222" s="46"/>
      <c r="M222" s="229" t="s">
        <v>19</v>
      </c>
      <c r="N222" s="230" t="s">
        <v>45</v>
      </c>
      <c r="O222" s="86"/>
      <c r="P222" s="231">
        <f>O222*H222</f>
        <v>0</v>
      </c>
      <c r="Q222" s="231">
        <v>0</v>
      </c>
      <c r="R222" s="231">
        <f>Q222*H222</f>
        <v>0</v>
      </c>
      <c r="S222" s="231">
        <v>0</v>
      </c>
      <c r="T222" s="232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33" t="s">
        <v>234</v>
      </c>
      <c r="AT222" s="233" t="s">
        <v>145</v>
      </c>
      <c r="AU222" s="233" t="s">
        <v>84</v>
      </c>
      <c r="AY222" s="19" t="s">
        <v>142</v>
      </c>
      <c r="BE222" s="234">
        <f>IF(N222="základní",J222,0)</f>
        <v>0</v>
      </c>
      <c r="BF222" s="234">
        <f>IF(N222="snížená",J222,0)</f>
        <v>0</v>
      </c>
      <c r="BG222" s="234">
        <f>IF(N222="zákl. přenesená",J222,0)</f>
        <v>0</v>
      </c>
      <c r="BH222" s="234">
        <f>IF(N222="sníž. přenesená",J222,0)</f>
        <v>0</v>
      </c>
      <c r="BI222" s="234">
        <f>IF(N222="nulová",J222,0)</f>
        <v>0</v>
      </c>
      <c r="BJ222" s="19" t="s">
        <v>82</v>
      </c>
      <c r="BK222" s="234">
        <f>ROUND(I222*H222,2)</f>
        <v>0</v>
      </c>
      <c r="BL222" s="19" t="s">
        <v>234</v>
      </c>
      <c r="BM222" s="233" t="s">
        <v>956</v>
      </c>
    </row>
    <row r="223" s="2" customFormat="1">
      <c r="A223" s="40"/>
      <c r="B223" s="41"/>
      <c r="C223" s="42"/>
      <c r="D223" s="237" t="s">
        <v>157</v>
      </c>
      <c r="E223" s="42"/>
      <c r="F223" s="247" t="s">
        <v>957</v>
      </c>
      <c r="G223" s="42"/>
      <c r="H223" s="42"/>
      <c r="I223" s="138"/>
      <c r="J223" s="42"/>
      <c r="K223" s="42"/>
      <c r="L223" s="46"/>
      <c r="M223" s="294"/>
      <c r="N223" s="295"/>
      <c r="O223" s="296"/>
      <c r="P223" s="296"/>
      <c r="Q223" s="296"/>
      <c r="R223" s="296"/>
      <c r="S223" s="296"/>
      <c r="T223" s="29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157</v>
      </c>
      <c r="AU223" s="19" t="s">
        <v>84</v>
      </c>
    </row>
    <row r="224" s="2" customFormat="1" ht="6.96" customHeight="1">
      <c r="A224" s="40"/>
      <c r="B224" s="61"/>
      <c r="C224" s="62"/>
      <c r="D224" s="62"/>
      <c r="E224" s="62"/>
      <c r="F224" s="62"/>
      <c r="G224" s="62"/>
      <c r="H224" s="62"/>
      <c r="I224" s="168"/>
      <c r="J224" s="62"/>
      <c r="K224" s="62"/>
      <c r="L224" s="46"/>
      <c r="M224" s="40"/>
      <c r="O224" s="40"/>
      <c r="P224" s="40"/>
      <c r="Q224" s="40"/>
      <c r="R224" s="40"/>
      <c r="S224" s="40"/>
      <c r="T224" s="40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</row>
  </sheetData>
  <sheetProtection sheet="1" autoFilter="0" formatColumns="0" formatRows="0" objects="1" scenarios="1" spinCount="100000" saltValue="Sh3iiCsCQDZzOdMSgYE5QhCUtC+AlBQrUi/csw9uPfQGWGxZfElaAWdMq5OuhEOlJ0ZrYtx3Kci5IzlCN2BkoQ==" hashValue="G8TmIUj9E394nhDkUiwQDZZbuH9eT+F0lmAaQHtiQlZdHO1x9ZypaqwHwWG9L5bxl7UxUr8y9TlbixgFb7+Gpw==" algorithmName="SHA-512" password="CC35"/>
  <autoFilter ref="C91:K223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0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22"/>
      <c r="AT3" s="19" t="s">
        <v>84</v>
      </c>
    </row>
    <row r="4" s="1" customFormat="1" ht="24.96" customHeight="1">
      <c r="B4" s="22"/>
      <c r="D4" s="134" t="s">
        <v>103</v>
      </c>
      <c r="I4" s="130"/>
      <c r="L4" s="22"/>
      <c r="M4" s="135" t="s">
        <v>10</v>
      </c>
      <c r="AT4" s="19" t="s">
        <v>4</v>
      </c>
    </row>
    <row r="5" s="1" customFormat="1" ht="6.96" customHeight="1">
      <c r="B5" s="22"/>
      <c r="I5" s="130"/>
      <c r="L5" s="22"/>
    </row>
    <row r="6" s="1" customFormat="1" ht="12" customHeight="1">
      <c r="B6" s="22"/>
      <c r="D6" s="136" t="s">
        <v>16</v>
      </c>
      <c r="I6" s="130"/>
      <c r="L6" s="22"/>
    </row>
    <row r="7" s="1" customFormat="1" ht="16.5" customHeight="1">
      <c r="B7" s="22"/>
      <c r="E7" s="137" t="str">
        <f>'Rekapitulace stavby'!K6</f>
        <v>Otvovice ON - oprava</v>
      </c>
      <c r="F7" s="136"/>
      <c r="G7" s="136"/>
      <c r="H7" s="136"/>
      <c r="I7" s="130"/>
      <c r="L7" s="22"/>
    </row>
    <row r="8" s="2" customFormat="1" ht="12" customHeight="1">
      <c r="A8" s="40"/>
      <c r="B8" s="46"/>
      <c r="C8" s="40"/>
      <c r="D8" s="136" t="s">
        <v>104</v>
      </c>
      <c r="E8" s="40"/>
      <c r="F8" s="40"/>
      <c r="G8" s="40"/>
      <c r="H8" s="40"/>
      <c r="I8" s="138"/>
      <c r="J8" s="40"/>
      <c r="K8" s="40"/>
      <c r="L8" s="139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0" t="s">
        <v>958</v>
      </c>
      <c r="F9" s="40"/>
      <c r="G9" s="40"/>
      <c r="H9" s="40"/>
      <c r="I9" s="138"/>
      <c r="J9" s="40"/>
      <c r="K9" s="40"/>
      <c r="L9" s="13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38"/>
      <c r="J10" s="40"/>
      <c r="K10" s="40"/>
      <c r="L10" s="13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6" t="s">
        <v>18</v>
      </c>
      <c r="E11" s="40"/>
      <c r="F11" s="141" t="s">
        <v>19</v>
      </c>
      <c r="G11" s="40"/>
      <c r="H11" s="40"/>
      <c r="I11" s="142" t="s">
        <v>20</v>
      </c>
      <c r="J11" s="141" t="s">
        <v>19</v>
      </c>
      <c r="K11" s="40"/>
      <c r="L11" s="13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6" t="s">
        <v>21</v>
      </c>
      <c r="E12" s="40"/>
      <c r="F12" s="141" t="s">
        <v>22</v>
      </c>
      <c r="G12" s="40"/>
      <c r="H12" s="40"/>
      <c r="I12" s="142" t="s">
        <v>23</v>
      </c>
      <c r="J12" s="143" t="str">
        <f>'Rekapitulace stavby'!AN8</f>
        <v>22. 5. 2020</v>
      </c>
      <c r="K12" s="40"/>
      <c r="L12" s="13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38"/>
      <c r="J13" s="40"/>
      <c r="K13" s="40"/>
      <c r="L13" s="13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6" t="s">
        <v>25</v>
      </c>
      <c r="E14" s="40"/>
      <c r="F14" s="40"/>
      <c r="G14" s="40"/>
      <c r="H14" s="40"/>
      <c r="I14" s="142" t="s">
        <v>26</v>
      </c>
      <c r="J14" s="141" t="s">
        <v>27</v>
      </c>
      <c r="K14" s="40"/>
      <c r="L14" s="13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1" t="s">
        <v>28</v>
      </c>
      <c r="F15" s="40"/>
      <c r="G15" s="40"/>
      <c r="H15" s="40"/>
      <c r="I15" s="142" t="s">
        <v>29</v>
      </c>
      <c r="J15" s="141" t="s">
        <v>30</v>
      </c>
      <c r="K15" s="40"/>
      <c r="L15" s="13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38"/>
      <c r="J16" s="40"/>
      <c r="K16" s="40"/>
      <c r="L16" s="13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6" t="s">
        <v>31</v>
      </c>
      <c r="E17" s="40"/>
      <c r="F17" s="40"/>
      <c r="G17" s="40"/>
      <c r="H17" s="40"/>
      <c r="I17" s="142" t="s">
        <v>26</v>
      </c>
      <c r="J17" s="35" t="str">
        <f>'Rekapitulace stavby'!AN13</f>
        <v>Vyplň údaj</v>
      </c>
      <c r="K17" s="40"/>
      <c r="L17" s="13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41"/>
      <c r="G18" s="141"/>
      <c r="H18" s="141"/>
      <c r="I18" s="142" t="s">
        <v>29</v>
      </c>
      <c r="J18" s="35" t="str">
        <f>'Rekapitulace stavby'!AN14</f>
        <v>Vyplň údaj</v>
      </c>
      <c r="K18" s="40"/>
      <c r="L18" s="13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38"/>
      <c r="J19" s="40"/>
      <c r="K19" s="40"/>
      <c r="L19" s="13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6" t="s">
        <v>33</v>
      </c>
      <c r="E20" s="40"/>
      <c r="F20" s="40"/>
      <c r="G20" s="40"/>
      <c r="H20" s="40"/>
      <c r="I20" s="142" t="s">
        <v>26</v>
      </c>
      <c r="J20" s="141" t="str">
        <f>IF('Rekapitulace stavby'!AN16="","",'Rekapitulace stavby'!AN16)</f>
        <v/>
      </c>
      <c r="K20" s="40"/>
      <c r="L20" s="13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1" t="str">
        <f>IF('Rekapitulace stavby'!E17="","",'Rekapitulace stavby'!E17)</f>
        <v xml:space="preserve"> </v>
      </c>
      <c r="F21" s="40"/>
      <c r="G21" s="40"/>
      <c r="H21" s="40"/>
      <c r="I21" s="142" t="s">
        <v>29</v>
      </c>
      <c r="J21" s="141" t="str">
        <f>IF('Rekapitulace stavby'!AN17="","",'Rekapitulace stavby'!AN17)</f>
        <v/>
      </c>
      <c r="K21" s="40"/>
      <c r="L21" s="13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38"/>
      <c r="J22" s="40"/>
      <c r="K22" s="40"/>
      <c r="L22" s="13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6" t="s">
        <v>36</v>
      </c>
      <c r="E23" s="40"/>
      <c r="F23" s="40"/>
      <c r="G23" s="40"/>
      <c r="H23" s="40"/>
      <c r="I23" s="142" t="s">
        <v>26</v>
      </c>
      <c r="J23" s="141" t="s">
        <v>19</v>
      </c>
      <c r="K23" s="40"/>
      <c r="L23" s="13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1" t="s">
        <v>37</v>
      </c>
      <c r="F24" s="40"/>
      <c r="G24" s="40"/>
      <c r="H24" s="40"/>
      <c r="I24" s="142" t="s">
        <v>29</v>
      </c>
      <c r="J24" s="141" t="s">
        <v>19</v>
      </c>
      <c r="K24" s="40"/>
      <c r="L24" s="13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38"/>
      <c r="J25" s="40"/>
      <c r="K25" s="40"/>
      <c r="L25" s="13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6" t="s">
        <v>38</v>
      </c>
      <c r="E26" s="40"/>
      <c r="F26" s="40"/>
      <c r="G26" s="40"/>
      <c r="H26" s="40"/>
      <c r="I26" s="138"/>
      <c r="J26" s="40"/>
      <c r="K26" s="40"/>
      <c r="L26" s="13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4"/>
      <c r="B27" s="145"/>
      <c r="C27" s="144"/>
      <c r="D27" s="144"/>
      <c r="E27" s="146" t="s">
        <v>19</v>
      </c>
      <c r="F27" s="146"/>
      <c r="G27" s="146"/>
      <c r="H27" s="146"/>
      <c r="I27" s="147"/>
      <c r="J27" s="144"/>
      <c r="K27" s="144"/>
      <c r="L27" s="148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38"/>
      <c r="J28" s="40"/>
      <c r="K28" s="40"/>
      <c r="L28" s="13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9"/>
      <c r="E29" s="149"/>
      <c r="F29" s="149"/>
      <c r="G29" s="149"/>
      <c r="H29" s="149"/>
      <c r="I29" s="150"/>
      <c r="J29" s="149"/>
      <c r="K29" s="149"/>
      <c r="L29" s="139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1" t="s">
        <v>40</v>
      </c>
      <c r="E30" s="40"/>
      <c r="F30" s="40"/>
      <c r="G30" s="40"/>
      <c r="H30" s="40"/>
      <c r="I30" s="138"/>
      <c r="J30" s="152">
        <f>ROUND(J97, 2)</f>
        <v>0</v>
      </c>
      <c r="K30" s="40"/>
      <c r="L30" s="13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9"/>
      <c r="E31" s="149"/>
      <c r="F31" s="149"/>
      <c r="G31" s="149"/>
      <c r="H31" s="149"/>
      <c r="I31" s="150"/>
      <c r="J31" s="149"/>
      <c r="K31" s="149"/>
      <c r="L31" s="13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3" t="s">
        <v>42</v>
      </c>
      <c r="G32" s="40"/>
      <c r="H32" s="40"/>
      <c r="I32" s="154" t="s">
        <v>41</v>
      </c>
      <c r="J32" s="153" t="s">
        <v>43</v>
      </c>
      <c r="K32" s="40"/>
      <c r="L32" s="13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5" t="s">
        <v>44</v>
      </c>
      <c r="E33" s="136" t="s">
        <v>45</v>
      </c>
      <c r="F33" s="156">
        <f>ROUND((SUM(BE97:BE215)),  2)</f>
        <v>0</v>
      </c>
      <c r="G33" s="40"/>
      <c r="H33" s="40"/>
      <c r="I33" s="157">
        <v>0.20999999999999999</v>
      </c>
      <c r="J33" s="156">
        <f>ROUND(((SUM(BE97:BE215))*I33),  2)</f>
        <v>0</v>
      </c>
      <c r="K33" s="40"/>
      <c r="L33" s="13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6" t="s">
        <v>46</v>
      </c>
      <c r="F34" s="156">
        <f>ROUND((SUM(BF97:BF215)),  2)</f>
        <v>0</v>
      </c>
      <c r="G34" s="40"/>
      <c r="H34" s="40"/>
      <c r="I34" s="157">
        <v>0.14999999999999999</v>
      </c>
      <c r="J34" s="156">
        <f>ROUND(((SUM(BF97:BF215))*I34),  2)</f>
        <v>0</v>
      </c>
      <c r="K34" s="40"/>
      <c r="L34" s="13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6" t="s">
        <v>47</v>
      </c>
      <c r="F35" s="156">
        <f>ROUND((SUM(BG97:BG215)),  2)</f>
        <v>0</v>
      </c>
      <c r="G35" s="40"/>
      <c r="H35" s="40"/>
      <c r="I35" s="157">
        <v>0.20999999999999999</v>
      </c>
      <c r="J35" s="156">
        <f>0</f>
        <v>0</v>
      </c>
      <c r="K35" s="40"/>
      <c r="L35" s="13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6" t="s">
        <v>48</v>
      </c>
      <c r="F36" s="156">
        <f>ROUND((SUM(BH97:BH215)),  2)</f>
        <v>0</v>
      </c>
      <c r="G36" s="40"/>
      <c r="H36" s="40"/>
      <c r="I36" s="157">
        <v>0.14999999999999999</v>
      </c>
      <c r="J36" s="156">
        <f>0</f>
        <v>0</v>
      </c>
      <c r="K36" s="40"/>
      <c r="L36" s="13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6" t="s">
        <v>49</v>
      </c>
      <c r="F37" s="156">
        <f>ROUND((SUM(BI97:BI215)),  2)</f>
        <v>0</v>
      </c>
      <c r="G37" s="40"/>
      <c r="H37" s="40"/>
      <c r="I37" s="157">
        <v>0</v>
      </c>
      <c r="J37" s="156">
        <f>0</f>
        <v>0</v>
      </c>
      <c r="K37" s="40"/>
      <c r="L37" s="13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38"/>
      <c r="J38" s="40"/>
      <c r="K38" s="40"/>
      <c r="L38" s="13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8"/>
      <c r="D39" s="159" t="s">
        <v>50</v>
      </c>
      <c r="E39" s="160"/>
      <c r="F39" s="160"/>
      <c r="G39" s="161" t="s">
        <v>51</v>
      </c>
      <c r="H39" s="162" t="s">
        <v>52</v>
      </c>
      <c r="I39" s="163"/>
      <c r="J39" s="164">
        <f>SUM(J30:J37)</f>
        <v>0</v>
      </c>
      <c r="K39" s="165"/>
      <c r="L39" s="13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6"/>
      <c r="C40" s="167"/>
      <c r="D40" s="167"/>
      <c r="E40" s="167"/>
      <c r="F40" s="167"/>
      <c r="G40" s="167"/>
      <c r="H40" s="167"/>
      <c r="I40" s="168"/>
      <c r="J40" s="167"/>
      <c r="K40" s="167"/>
      <c r="L40" s="13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1"/>
      <c r="J44" s="170"/>
      <c r="K44" s="170"/>
      <c r="L44" s="139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106</v>
      </c>
      <c r="D45" s="42"/>
      <c r="E45" s="42"/>
      <c r="F45" s="42"/>
      <c r="G45" s="42"/>
      <c r="H45" s="42"/>
      <c r="I45" s="138"/>
      <c r="J45" s="42"/>
      <c r="K45" s="42"/>
      <c r="L45" s="139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38"/>
      <c r="J46" s="42"/>
      <c r="K46" s="42"/>
      <c r="L46" s="13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138"/>
      <c r="J47" s="42"/>
      <c r="K47" s="42"/>
      <c r="L47" s="13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2" t="str">
        <f>E7</f>
        <v>Otvovice ON - oprava</v>
      </c>
      <c r="F48" s="34"/>
      <c r="G48" s="34"/>
      <c r="H48" s="34"/>
      <c r="I48" s="138"/>
      <c r="J48" s="42"/>
      <c r="K48" s="42"/>
      <c r="L48" s="13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104</v>
      </c>
      <c r="D49" s="42"/>
      <c r="E49" s="42"/>
      <c r="F49" s="42"/>
      <c r="G49" s="42"/>
      <c r="H49" s="42"/>
      <c r="I49" s="138"/>
      <c r="J49" s="42"/>
      <c r="K49" s="42"/>
      <c r="L49" s="13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SO.03 - Oprava čekárny</v>
      </c>
      <c r="F50" s="42"/>
      <c r="G50" s="42"/>
      <c r="H50" s="42"/>
      <c r="I50" s="138"/>
      <c r="J50" s="42"/>
      <c r="K50" s="42"/>
      <c r="L50" s="13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38"/>
      <c r="J51" s="42"/>
      <c r="K51" s="42"/>
      <c r="L51" s="139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Otvovice</v>
      </c>
      <c r="G52" s="42"/>
      <c r="H52" s="42"/>
      <c r="I52" s="142" t="s">
        <v>23</v>
      </c>
      <c r="J52" s="74" t="str">
        <f>IF(J12="","",J12)</f>
        <v>22. 5. 2020</v>
      </c>
      <c r="K52" s="42"/>
      <c r="L52" s="13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38"/>
      <c r="J53" s="42"/>
      <c r="K53" s="42"/>
      <c r="L53" s="13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Správa železnic, státní organizace</v>
      </c>
      <c r="G54" s="42"/>
      <c r="H54" s="42"/>
      <c r="I54" s="142" t="s">
        <v>33</v>
      </c>
      <c r="J54" s="38" t="str">
        <f>E21</f>
        <v xml:space="preserve"> </v>
      </c>
      <c r="K54" s="42"/>
      <c r="L54" s="13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142" t="s">
        <v>36</v>
      </c>
      <c r="J55" s="38" t="str">
        <f>E24</f>
        <v>L. Malý</v>
      </c>
      <c r="K55" s="42"/>
      <c r="L55" s="13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38"/>
      <c r="J56" s="42"/>
      <c r="K56" s="42"/>
      <c r="L56" s="13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3" t="s">
        <v>107</v>
      </c>
      <c r="D57" s="174"/>
      <c r="E57" s="174"/>
      <c r="F57" s="174"/>
      <c r="G57" s="174"/>
      <c r="H57" s="174"/>
      <c r="I57" s="175"/>
      <c r="J57" s="176" t="s">
        <v>108</v>
      </c>
      <c r="K57" s="174"/>
      <c r="L57" s="13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38"/>
      <c r="J58" s="42"/>
      <c r="K58" s="42"/>
      <c r="L58" s="13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7" t="s">
        <v>72</v>
      </c>
      <c r="D59" s="42"/>
      <c r="E59" s="42"/>
      <c r="F59" s="42"/>
      <c r="G59" s="42"/>
      <c r="H59" s="42"/>
      <c r="I59" s="138"/>
      <c r="J59" s="104">
        <f>J97</f>
        <v>0</v>
      </c>
      <c r="K59" s="42"/>
      <c r="L59" s="13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109</v>
      </c>
    </row>
    <row r="60" s="9" customFormat="1" ht="24.96" customHeight="1">
      <c r="A60" s="9"/>
      <c r="B60" s="178"/>
      <c r="C60" s="179"/>
      <c r="D60" s="180" t="s">
        <v>110</v>
      </c>
      <c r="E60" s="181"/>
      <c r="F60" s="181"/>
      <c r="G60" s="181"/>
      <c r="H60" s="181"/>
      <c r="I60" s="182"/>
      <c r="J60" s="183">
        <f>J98</f>
        <v>0</v>
      </c>
      <c r="K60" s="179"/>
      <c r="L60" s="18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5"/>
      <c r="C61" s="186"/>
      <c r="D61" s="187" t="s">
        <v>112</v>
      </c>
      <c r="E61" s="188"/>
      <c r="F61" s="188"/>
      <c r="G61" s="188"/>
      <c r="H61" s="188"/>
      <c r="I61" s="189"/>
      <c r="J61" s="190">
        <f>J101</f>
        <v>0</v>
      </c>
      <c r="K61" s="186"/>
      <c r="L61" s="19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5"/>
      <c r="C62" s="186"/>
      <c r="D62" s="187" t="s">
        <v>723</v>
      </c>
      <c r="E62" s="188"/>
      <c r="F62" s="188"/>
      <c r="G62" s="188"/>
      <c r="H62" s="188"/>
      <c r="I62" s="189"/>
      <c r="J62" s="190">
        <f>J120</f>
        <v>0</v>
      </c>
      <c r="K62" s="186"/>
      <c r="L62" s="19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5"/>
      <c r="C63" s="186"/>
      <c r="D63" s="187" t="s">
        <v>115</v>
      </c>
      <c r="E63" s="188"/>
      <c r="F63" s="188"/>
      <c r="G63" s="188"/>
      <c r="H63" s="188"/>
      <c r="I63" s="189"/>
      <c r="J63" s="190">
        <f>J128</f>
        <v>0</v>
      </c>
      <c r="K63" s="186"/>
      <c r="L63" s="19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5"/>
      <c r="C64" s="186"/>
      <c r="D64" s="187" t="s">
        <v>116</v>
      </c>
      <c r="E64" s="188"/>
      <c r="F64" s="188"/>
      <c r="G64" s="188"/>
      <c r="H64" s="188"/>
      <c r="I64" s="189"/>
      <c r="J64" s="190">
        <f>J133</f>
        <v>0</v>
      </c>
      <c r="K64" s="186"/>
      <c r="L64" s="19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78"/>
      <c r="C65" s="179"/>
      <c r="D65" s="180" t="s">
        <v>117</v>
      </c>
      <c r="E65" s="181"/>
      <c r="F65" s="181"/>
      <c r="G65" s="181"/>
      <c r="H65" s="181"/>
      <c r="I65" s="182"/>
      <c r="J65" s="183">
        <f>J135</f>
        <v>0</v>
      </c>
      <c r="K65" s="179"/>
      <c r="L65" s="184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85"/>
      <c r="C66" s="186"/>
      <c r="D66" s="187" t="s">
        <v>959</v>
      </c>
      <c r="E66" s="188"/>
      <c r="F66" s="188"/>
      <c r="G66" s="188"/>
      <c r="H66" s="188"/>
      <c r="I66" s="189"/>
      <c r="J66" s="190">
        <f>J136</f>
        <v>0</v>
      </c>
      <c r="K66" s="186"/>
      <c r="L66" s="191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5"/>
      <c r="C67" s="186"/>
      <c r="D67" s="187" t="s">
        <v>960</v>
      </c>
      <c r="E67" s="188"/>
      <c r="F67" s="188"/>
      <c r="G67" s="188"/>
      <c r="H67" s="188"/>
      <c r="I67" s="189"/>
      <c r="J67" s="190">
        <f>J142</f>
        <v>0</v>
      </c>
      <c r="K67" s="186"/>
      <c r="L67" s="191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5"/>
      <c r="C68" s="186"/>
      <c r="D68" s="187" t="s">
        <v>961</v>
      </c>
      <c r="E68" s="188"/>
      <c r="F68" s="188"/>
      <c r="G68" s="188"/>
      <c r="H68" s="188"/>
      <c r="I68" s="189"/>
      <c r="J68" s="190">
        <f>J150</f>
        <v>0</v>
      </c>
      <c r="K68" s="186"/>
      <c r="L68" s="191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5"/>
      <c r="C69" s="186"/>
      <c r="D69" s="187" t="s">
        <v>725</v>
      </c>
      <c r="E69" s="188"/>
      <c r="F69" s="188"/>
      <c r="G69" s="188"/>
      <c r="H69" s="188"/>
      <c r="I69" s="189"/>
      <c r="J69" s="190">
        <f>J155</f>
        <v>0</v>
      </c>
      <c r="K69" s="186"/>
      <c r="L69" s="191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5"/>
      <c r="C70" s="186"/>
      <c r="D70" s="187" t="s">
        <v>962</v>
      </c>
      <c r="E70" s="188"/>
      <c r="F70" s="188"/>
      <c r="G70" s="188"/>
      <c r="H70" s="188"/>
      <c r="I70" s="189"/>
      <c r="J70" s="190">
        <f>J158</f>
        <v>0</v>
      </c>
      <c r="K70" s="186"/>
      <c r="L70" s="191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5"/>
      <c r="C71" s="186"/>
      <c r="D71" s="187" t="s">
        <v>122</v>
      </c>
      <c r="E71" s="188"/>
      <c r="F71" s="188"/>
      <c r="G71" s="188"/>
      <c r="H71" s="188"/>
      <c r="I71" s="189"/>
      <c r="J71" s="190">
        <f>J165</f>
        <v>0</v>
      </c>
      <c r="K71" s="186"/>
      <c r="L71" s="191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5"/>
      <c r="C72" s="186"/>
      <c r="D72" s="187" t="s">
        <v>963</v>
      </c>
      <c r="E72" s="188"/>
      <c r="F72" s="188"/>
      <c r="G72" s="188"/>
      <c r="H72" s="188"/>
      <c r="I72" s="189"/>
      <c r="J72" s="190">
        <f>J169</f>
        <v>0</v>
      </c>
      <c r="K72" s="186"/>
      <c r="L72" s="191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5"/>
      <c r="C73" s="186"/>
      <c r="D73" s="187" t="s">
        <v>964</v>
      </c>
      <c r="E73" s="188"/>
      <c r="F73" s="188"/>
      <c r="G73" s="188"/>
      <c r="H73" s="188"/>
      <c r="I73" s="189"/>
      <c r="J73" s="190">
        <f>J183</f>
        <v>0</v>
      </c>
      <c r="K73" s="186"/>
      <c r="L73" s="191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5"/>
      <c r="C74" s="186"/>
      <c r="D74" s="187" t="s">
        <v>124</v>
      </c>
      <c r="E74" s="188"/>
      <c r="F74" s="188"/>
      <c r="G74" s="188"/>
      <c r="H74" s="188"/>
      <c r="I74" s="189"/>
      <c r="J74" s="190">
        <f>J191</f>
        <v>0</v>
      </c>
      <c r="K74" s="186"/>
      <c r="L74" s="191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5"/>
      <c r="C75" s="186"/>
      <c r="D75" s="187" t="s">
        <v>965</v>
      </c>
      <c r="E75" s="188"/>
      <c r="F75" s="188"/>
      <c r="G75" s="188"/>
      <c r="H75" s="188"/>
      <c r="I75" s="189"/>
      <c r="J75" s="190">
        <f>J195</f>
        <v>0</v>
      </c>
      <c r="K75" s="186"/>
      <c r="L75" s="191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5"/>
      <c r="C76" s="186"/>
      <c r="D76" s="187" t="s">
        <v>125</v>
      </c>
      <c r="E76" s="188"/>
      <c r="F76" s="188"/>
      <c r="G76" s="188"/>
      <c r="H76" s="188"/>
      <c r="I76" s="189"/>
      <c r="J76" s="190">
        <f>J202</f>
        <v>0</v>
      </c>
      <c r="K76" s="186"/>
      <c r="L76" s="191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9" customFormat="1" ht="24.96" customHeight="1">
      <c r="A77" s="9"/>
      <c r="B77" s="178"/>
      <c r="C77" s="179"/>
      <c r="D77" s="180" t="s">
        <v>126</v>
      </c>
      <c r="E77" s="181"/>
      <c r="F77" s="181"/>
      <c r="G77" s="181"/>
      <c r="H77" s="181"/>
      <c r="I77" s="182"/>
      <c r="J77" s="183">
        <f>J208</f>
        <v>0</v>
      </c>
      <c r="K77" s="179"/>
      <c r="L77" s="184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78" s="2" customFormat="1" ht="21.84" customHeight="1">
      <c r="A78" s="40"/>
      <c r="B78" s="41"/>
      <c r="C78" s="42"/>
      <c r="D78" s="42"/>
      <c r="E78" s="42"/>
      <c r="F78" s="42"/>
      <c r="G78" s="42"/>
      <c r="H78" s="42"/>
      <c r="I78" s="138"/>
      <c r="J78" s="42"/>
      <c r="K78" s="42"/>
      <c r="L78" s="139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61"/>
      <c r="C79" s="62"/>
      <c r="D79" s="62"/>
      <c r="E79" s="62"/>
      <c r="F79" s="62"/>
      <c r="G79" s="62"/>
      <c r="H79" s="62"/>
      <c r="I79" s="168"/>
      <c r="J79" s="62"/>
      <c r="K79" s="62"/>
      <c r="L79" s="139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3" s="2" customFormat="1" ht="6.96" customHeight="1">
      <c r="A83" s="40"/>
      <c r="B83" s="63"/>
      <c r="C83" s="64"/>
      <c r="D83" s="64"/>
      <c r="E83" s="64"/>
      <c r="F83" s="64"/>
      <c r="G83" s="64"/>
      <c r="H83" s="64"/>
      <c r="I83" s="171"/>
      <c r="J83" s="64"/>
      <c r="K83" s="64"/>
      <c r="L83" s="139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24.96" customHeight="1">
      <c r="A84" s="40"/>
      <c r="B84" s="41"/>
      <c r="C84" s="25" t="s">
        <v>127</v>
      </c>
      <c r="D84" s="42"/>
      <c r="E84" s="42"/>
      <c r="F84" s="42"/>
      <c r="G84" s="42"/>
      <c r="H84" s="42"/>
      <c r="I84" s="138"/>
      <c r="J84" s="42"/>
      <c r="K84" s="42"/>
      <c r="L84" s="139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138"/>
      <c r="J85" s="42"/>
      <c r="K85" s="42"/>
      <c r="L85" s="139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16</v>
      </c>
      <c r="D86" s="42"/>
      <c r="E86" s="42"/>
      <c r="F86" s="42"/>
      <c r="G86" s="42"/>
      <c r="H86" s="42"/>
      <c r="I86" s="138"/>
      <c r="J86" s="42"/>
      <c r="K86" s="42"/>
      <c r="L86" s="139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172" t="str">
        <f>E7</f>
        <v>Otvovice ON - oprava</v>
      </c>
      <c r="F87" s="34"/>
      <c r="G87" s="34"/>
      <c r="H87" s="34"/>
      <c r="I87" s="138"/>
      <c r="J87" s="42"/>
      <c r="K87" s="42"/>
      <c r="L87" s="139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104</v>
      </c>
      <c r="D88" s="42"/>
      <c r="E88" s="42"/>
      <c r="F88" s="42"/>
      <c r="G88" s="42"/>
      <c r="H88" s="42"/>
      <c r="I88" s="138"/>
      <c r="J88" s="42"/>
      <c r="K88" s="42"/>
      <c r="L88" s="139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6.5" customHeight="1">
      <c r="A89" s="40"/>
      <c r="B89" s="41"/>
      <c r="C89" s="42"/>
      <c r="D89" s="42"/>
      <c r="E89" s="71" t="str">
        <f>E9</f>
        <v>SO.03 - Oprava čekárny</v>
      </c>
      <c r="F89" s="42"/>
      <c r="G89" s="42"/>
      <c r="H89" s="42"/>
      <c r="I89" s="138"/>
      <c r="J89" s="42"/>
      <c r="K89" s="42"/>
      <c r="L89" s="139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138"/>
      <c r="J90" s="42"/>
      <c r="K90" s="42"/>
      <c r="L90" s="139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2" customHeight="1">
      <c r="A91" s="40"/>
      <c r="B91" s="41"/>
      <c r="C91" s="34" t="s">
        <v>21</v>
      </c>
      <c r="D91" s="42"/>
      <c r="E91" s="42"/>
      <c r="F91" s="29" t="str">
        <f>F12</f>
        <v>Otvovice</v>
      </c>
      <c r="G91" s="42"/>
      <c r="H91" s="42"/>
      <c r="I91" s="142" t="s">
        <v>23</v>
      </c>
      <c r="J91" s="74" t="str">
        <f>IF(J12="","",J12)</f>
        <v>22. 5. 2020</v>
      </c>
      <c r="K91" s="42"/>
      <c r="L91" s="139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138"/>
      <c r="J92" s="42"/>
      <c r="K92" s="42"/>
      <c r="L92" s="139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5.15" customHeight="1">
      <c r="A93" s="40"/>
      <c r="B93" s="41"/>
      <c r="C93" s="34" t="s">
        <v>25</v>
      </c>
      <c r="D93" s="42"/>
      <c r="E93" s="42"/>
      <c r="F93" s="29" t="str">
        <f>E15</f>
        <v>Správa železnic, státní organizace</v>
      </c>
      <c r="G93" s="42"/>
      <c r="H93" s="42"/>
      <c r="I93" s="142" t="s">
        <v>33</v>
      </c>
      <c r="J93" s="38" t="str">
        <f>E21</f>
        <v xml:space="preserve"> </v>
      </c>
      <c r="K93" s="42"/>
      <c r="L93" s="139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5.15" customHeight="1">
      <c r="A94" s="40"/>
      <c r="B94" s="41"/>
      <c r="C94" s="34" t="s">
        <v>31</v>
      </c>
      <c r="D94" s="42"/>
      <c r="E94" s="42"/>
      <c r="F94" s="29" t="str">
        <f>IF(E18="","",E18)</f>
        <v>Vyplň údaj</v>
      </c>
      <c r="G94" s="42"/>
      <c r="H94" s="42"/>
      <c r="I94" s="142" t="s">
        <v>36</v>
      </c>
      <c r="J94" s="38" t="str">
        <f>E24</f>
        <v>L. Malý</v>
      </c>
      <c r="K94" s="42"/>
      <c r="L94" s="139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0.32" customHeight="1">
      <c r="A95" s="40"/>
      <c r="B95" s="41"/>
      <c r="C95" s="42"/>
      <c r="D95" s="42"/>
      <c r="E95" s="42"/>
      <c r="F95" s="42"/>
      <c r="G95" s="42"/>
      <c r="H95" s="42"/>
      <c r="I95" s="138"/>
      <c r="J95" s="42"/>
      <c r="K95" s="42"/>
      <c r="L95" s="139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11" customFormat="1" ht="29.28" customHeight="1">
      <c r="A96" s="192"/>
      <c r="B96" s="193"/>
      <c r="C96" s="194" t="s">
        <v>128</v>
      </c>
      <c r="D96" s="195" t="s">
        <v>59</v>
      </c>
      <c r="E96" s="195" t="s">
        <v>55</v>
      </c>
      <c r="F96" s="195" t="s">
        <v>56</v>
      </c>
      <c r="G96" s="195" t="s">
        <v>129</v>
      </c>
      <c r="H96" s="195" t="s">
        <v>130</v>
      </c>
      <c r="I96" s="196" t="s">
        <v>131</v>
      </c>
      <c r="J96" s="197" t="s">
        <v>108</v>
      </c>
      <c r="K96" s="198" t="s">
        <v>132</v>
      </c>
      <c r="L96" s="199"/>
      <c r="M96" s="94" t="s">
        <v>19</v>
      </c>
      <c r="N96" s="95" t="s">
        <v>44</v>
      </c>
      <c r="O96" s="95" t="s">
        <v>133</v>
      </c>
      <c r="P96" s="95" t="s">
        <v>134</v>
      </c>
      <c r="Q96" s="95" t="s">
        <v>135</v>
      </c>
      <c r="R96" s="95" t="s">
        <v>136</v>
      </c>
      <c r="S96" s="95" t="s">
        <v>137</v>
      </c>
      <c r="T96" s="96" t="s">
        <v>138</v>
      </c>
      <c r="U96" s="192"/>
      <c r="V96" s="192"/>
      <c r="W96" s="192"/>
      <c r="X96" s="192"/>
      <c r="Y96" s="192"/>
      <c r="Z96" s="192"/>
      <c r="AA96" s="192"/>
      <c r="AB96" s="192"/>
      <c r="AC96" s="192"/>
      <c r="AD96" s="192"/>
      <c r="AE96" s="192"/>
    </row>
    <row r="97" s="2" customFormat="1" ht="22.8" customHeight="1">
      <c r="A97" s="40"/>
      <c r="B97" s="41"/>
      <c r="C97" s="101" t="s">
        <v>139</v>
      </c>
      <c r="D97" s="42"/>
      <c r="E97" s="42"/>
      <c r="F97" s="42"/>
      <c r="G97" s="42"/>
      <c r="H97" s="42"/>
      <c r="I97" s="138"/>
      <c r="J97" s="200">
        <f>BK97</f>
        <v>0</v>
      </c>
      <c r="K97" s="42"/>
      <c r="L97" s="46"/>
      <c r="M97" s="97"/>
      <c r="N97" s="201"/>
      <c r="O97" s="98"/>
      <c r="P97" s="202">
        <f>P98+P135+P208</f>
        <v>0</v>
      </c>
      <c r="Q97" s="98"/>
      <c r="R97" s="202">
        <f>R98+R135+R208</f>
        <v>11.406565249999998</v>
      </c>
      <c r="S97" s="98"/>
      <c r="T97" s="203">
        <f>T98+T135+T208</f>
        <v>1.6717199999999999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73</v>
      </c>
      <c r="AU97" s="19" t="s">
        <v>109</v>
      </c>
      <c r="BK97" s="204">
        <f>BK98+BK135+BK208</f>
        <v>0</v>
      </c>
    </row>
    <row r="98" s="12" customFormat="1" ht="25.92" customHeight="1">
      <c r="A98" s="12"/>
      <c r="B98" s="205"/>
      <c r="C98" s="206"/>
      <c r="D98" s="207" t="s">
        <v>73</v>
      </c>
      <c r="E98" s="208" t="s">
        <v>140</v>
      </c>
      <c r="F98" s="208" t="s">
        <v>141</v>
      </c>
      <c r="G98" s="206"/>
      <c r="H98" s="206"/>
      <c r="I98" s="209"/>
      <c r="J98" s="210">
        <f>BK98</f>
        <v>0</v>
      </c>
      <c r="K98" s="206"/>
      <c r="L98" s="211"/>
      <c r="M98" s="212"/>
      <c r="N98" s="213"/>
      <c r="O98" s="213"/>
      <c r="P98" s="214">
        <f>P99+P100+P101+P120+P128+P133</f>
        <v>0</v>
      </c>
      <c r="Q98" s="213"/>
      <c r="R98" s="214">
        <f>R99+R100+R101+R120+R128+R133</f>
        <v>11.225410949999999</v>
      </c>
      <c r="S98" s="213"/>
      <c r="T98" s="215">
        <f>T99+T100+T101+T120+T128+T133</f>
        <v>1.3387199999999999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6" t="s">
        <v>82</v>
      </c>
      <c r="AT98" s="217" t="s">
        <v>73</v>
      </c>
      <c r="AU98" s="217" t="s">
        <v>74</v>
      </c>
      <c r="AY98" s="216" t="s">
        <v>142</v>
      </c>
      <c r="BK98" s="218">
        <f>BK99+BK100+BK101+BK120+BK128+BK133</f>
        <v>0</v>
      </c>
    </row>
    <row r="99" s="2" customFormat="1" ht="16.5" customHeight="1">
      <c r="A99" s="40"/>
      <c r="B99" s="41"/>
      <c r="C99" s="221" t="s">
        <v>82</v>
      </c>
      <c r="D99" s="221" t="s">
        <v>145</v>
      </c>
      <c r="E99" s="222" t="s">
        <v>966</v>
      </c>
      <c r="F99" s="223" t="s">
        <v>967</v>
      </c>
      <c r="G99" s="224" t="s">
        <v>148</v>
      </c>
      <c r="H99" s="225">
        <v>1.008</v>
      </c>
      <c r="I99" s="226"/>
      <c r="J99" s="227">
        <f>ROUND(I99*H99,2)</f>
        <v>0</v>
      </c>
      <c r="K99" s="228"/>
      <c r="L99" s="46"/>
      <c r="M99" s="229" t="s">
        <v>19</v>
      </c>
      <c r="N99" s="230" t="s">
        <v>45</v>
      </c>
      <c r="O99" s="86"/>
      <c r="P99" s="231">
        <f>O99*H99</f>
        <v>0</v>
      </c>
      <c r="Q99" s="231">
        <v>1.8775</v>
      </c>
      <c r="R99" s="231">
        <f>Q99*H99</f>
        <v>1.89252</v>
      </c>
      <c r="S99" s="231">
        <v>0</v>
      </c>
      <c r="T99" s="232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33" t="s">
        <v>149</v>
      </c>
      <c r="AT99" s="233" t="s">
        <v>145</v>
      </c>
      <c r="AU99" s="233" t="s">
        <v>82</v>
      </c>
      <c r="AY99" s="19" t="s">
        <v>142</v>
      </c>
      <c r="BE99" s="234">
        <f>IF(N99="základní",J99,0)</f>
        <v>0</v>
      </c>
      <c r="BF99" s="234">
        <f>IF(N99="snížená",J99,0)</f>
        <v>0</v>
      </c>
      <c r="BG99" s="234">
        <f>IF(N99="zákl. přenesená",J99,0)</f>
        <v>0</v>
      </c>
      <c r="BH99" s="234">
        <f>IF(N99="sníž. přenesená",J99,0)</f>
        <v>0</v>
      </c>
      <c r="BI99" s="234">
        <f>IF(N99="nulová",J99,0)</f>
        <v>0</v>
      </c>
      <c r="BJ99" s="19" t="s">
        <v>82</v>
      </c>
      <c r="BK99" s="234">
        <f>ROUND(I99*H99,2)</f>
        <v>0</v>
      </c>
      <c r="BL99" s="19" t="s">
        <v>149</v>
      </c>
      <c r="BM99" s="233" t="s">
        <v>968</v>
      </c>
    </row>
    <row r="100" s="13" customFormat="1">
      <c r="A100" s="13"/>
      <c r="B100" s="235"/>
      <c r="C100" s="236"/>
      <c r="D100" s="237" t="s">
        <v>151</v>
      </c>
      <c r="E100" s="238" t="s">
        <v>19</v>
      </c>
      <c r="F100" s="239" t="s">
        <v>969</v>
      </c>
      <c r="G100" s="236"/>
      <c r="H100" s="240">
        <v>1.008</v>
      </c>
      <c r="I100" s="241"/>
      <c r="J100" s="236"/>
      <c r="K100" s="236"/>
      <c r="L100" s="242"/>
      <c r="M100" s="243"/>
      <c r="N100" s="244"/>
      <c r="O100" s="244"/>
      <c r="P100" s="244"/>
      <c r="Q100" s="244"/>
      <c r="R100" s="244"/>
      <c r="S100" s="244"/>
      <c r="T100" s="24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6" t="s">
        <v>151</v>
      </c>
      <c r="AU100" s="246" t="s">
        <v>82</v>
      </c>
      <c r="AV100" s="13" t="s">
        <v>84</v>
      </c>
      <c r="AW100" s="13" t="s">
        <v>35</v>
      </c>
      <c r="AX100" s="13" t="s">
        <v>82</v>
      </c>
      <c r="AY100" s="246" t="s">
        <v>142</v>
      </c>
    </row>
    <row r="101" s="12" customFormat="1" ht="22.8" customHeight="1">
      <c r="A101" s="12"/>
      <c r="B101" s="205"/>
      <c r="C101" s="206"/>
      <c r="D101" s="207" t="s">
        <v>73</v>
      </c>
      <c r="E101" s="219" t="s">
        <v>171</v>
      </c>
      <c r="F101" s="219" t="s">
        <v>177</v>
      </c>
      <c r="G101" s="206"/>
      <c r="H101" s="206"/>
      <c r="I101" s="209"/>
      <c r="J101" s="220">
        <f>BK101</f>
        <v>0</v>
      </c>
      <c r="K101" s="206"/>
      <c r="L101" s="211"/>
      <c r="M101" s="212"/>
      <c r="N101" s="213"/>
      <c r="O101" s="213"/>
      <c r="P101" s="214">
        <f>SUM(P102:P119)</f>
        <v>0</v>
      </c>
      <c r="Q101" s="213"/>
      <c r="R101" s="214">
        <f>SUM(R102:R119)</f>
        <v>9.3328909499999995</v>
      </c>
      <c r="S101" s="213"/>
      <c r="T101" s="215">
        <f>SUM(T102:T119)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16" t="s">
        <v>82</v>
      </c>
      <c r="AT101" s="217" t="s">
        <v>73</v>
      </c>
      <c r="AU101" s="217" t="s">
        <v>82</v>
      </c>
      <c r="AY101" s="216" t="s">
        <v>142</v>
      </c>
      <c r="BK101" s="218">
        <f>SUM(BK102:BK119)</f>
        <v>0</v>
      </c>
    </row>
    <row r="102" s="2" customFormat="1" ht="16.5" customHeight="1">
      <c r="A102" s="40"/>
      <c r="B102" s="41"/>
      <c r="C102" s="221" t="s">
        <v>84</v>
      </c>
      <c r="D102" s="221" t="s">
        <v>145</v>
      </c>
      <c r="E102" s="222" t="s">
        <v>970</v>
      </c>
      <c r="F102" s="223" t="s">
        <v>971</v>
      </c>
      <c r="G102" s="224" t="s">
        <v>174</v>
      </c>
      <c r="H102" s="225">
        <v>55.68</v>
      </c>
      <c r="I102" s="226"/>
      <c r="J102" s="227">
        <f>ROUND(I102*H102,2)</f>
        <v>0</v>
      </c>
      <c r="K102" s="228"/>
      <c r="L102" s="46"/>
      <c r="M102" s="229" t="s">
        <v>19</v>
      </c>
      <c r="N102" s="230" t="s">
        <v>45</v>
      </c>
      <c r="O102" s="86"/>
      <c r="P102" s="231">
        <f>O102*H102</f>
        <v>0</v>
      </c>
      <c r="Q102" s="231">
        <v>0</v>
      </c>
      <c r="R102" s="231">
        <f>Q102*H102</f>
        <v>0</v>
      </c>
      <c r="S102" s="231">
        <v>0</v>
      </c>
      <c r="T102" s="232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33" t="s">
        <v>149</v>
      </c>
      <c r="AT102" s="233" t="s">
        <v>145</v>
      </c>
      <c r="AU102" s="233" t="s">
        <v>84</v>
      </c>
      <c r="AY102" s="19" t="s">
        <v>142</v>
      </c>
      <c r="BE102" s="234">
        <f>IF(N102="základní",J102,0)</f>
        <v>0</v>
      </c>
      <c r="BF102" s="234">
        <f>IF(N102="snížená",J102,0)</f>
        <v>0</v>
      </c>
      <c r="BG102" s="234">
        <f>IF(N102="zákl. přenesená",J102,0)</f>
        <v>0</v>
      </c>
      <c r="BH102" s="234">
        <f>IF(N102="sníž. přenesená",J102,0)</f>
        <v>0</v>
      </c>
      <c r="BI102" s="234">
        <f>IF(N102="nulová",J102,0)</f>
        <v>0</v>
      </c>
      <c r="BJ102" s="19" t="s">
        <v>82</v>
      </c>
      <c r="BK102" s="234">
        <f>ROUND(I102*H102,2)</f>
        <v>0</v>
      </c>
      <c r="BL102" s="19" t="s">
        <v>149</v>
      </c>
      <c r="BM102" s="233" t="s">
        <v>972</v>
      </c>
    </row>
    <row r="103" s="13" customFormat="1">
      <c r="A103" s="13"/>
      <c r="B103" s="235"/>
      <c r="C103" s="236"/>
      <c r="D103" s="237" t="s">
        <v>151</v>
      </c>
      <c r="E103" s="238" t="s">
        <v>19</v>
      </c>
      <c r="F103" s="239" t="s">
        <v>973</v>
      </c>
      <c r="G103" s="236"/>
      <c r="H103" s="240">
        <v>55.68</v>
      </c>
      <c r="I103" s="241"/>
      <c r="J103" s="236"/>
      <c r="K103" s="236"/>
      <c r="L103" s="242"/>
      <c r="M103" s="243"/>
      <c r="N103" s="244"/>
      <c r="O103" s="244"/>
      <c r="P103" s="244"/>
      <c r="Q103" s="244"/>
      <c r="R103" s="244"/>
      <c r="S103" s="244"/>
      <c r="T103" s="24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6" t="s">
        <v>151</v>
      </c>
      <c r="AU103" s="246" t="s">
        <v>84</v>
      </c>
      <c r="AV103" s="13" t="s">
        <v>84</v>
      </c>
      <c r="AW103" s="13" t="s">
        <v>35</v>
      </c>
      <c r="AX103" s="13" t="s">
        <v>82</v>
      </c>
      <c r="AY103" s="246" t="s">
        <v>142</v>
      </c>
    </row>
    <row r="104" s="2" customFormat="1" ht="16.5" customHeight="1">
      <c r="A104" s="40"/>
      <c r="B104" s="41"/>
      <c r="C104" s="221" t="s">
        <v>143</v>
      </c>
      <c r="D104" s="221" t="s">
        <v>145</v>
      </c>
      <c r="E104" s="222" t="s">
        <v>974</v>
      </c>
      <c r="F104" s="223" t="s">
        <v>975</v>
      </c>
      <c r="G104" s="224" t="s">
        <v>174</v>
      </c>
      <c r="H104" s="225">
        <v>26.100000000000001</v>
      </c>
      <c r="I104" s="226"/>
      <c r="J104" s="227">
        <f>ROUND(I104*H104,2)</f>
        <v>0</v>
      </c>
      <c r="K104" s="228"/>
      <c r="L104" s="46"/>
      <c r="M104" s="229" t="s">
        <v>19</v>
      </c>
      <c r="N104" s="230" t="s">
        <v>45</v>
      </c>
      <c r="O104" s="86"/>
      <c r="P104" s="231">
        <f>O104*H104</f>
        <v>0</v>
      </c>
      <c r="Q104" s="231">
        <v>0</v>
      </c>
      <c r="R104" s="231">
        <f>Q104*H104</f>
        <v>0</v>
      </c>
      <c r="S104" s="231">
        <v>0</v>
      </c>
      <c r="T104" s="232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33" t="s">
        <v>149</v>
      </c>
      <c r="AT104" s="233" t="s">
        <v>145</v>
      </c>
      <c r="AU104" s="233" t="s">
        <v>84</v>
      </c>
      <c r="AY104" s="19" t="s">
        <v>142</v>
      </c>
      <c r="BE104" s="234">
        <f>IF(N104="základní",J104,0)</f>
        <v>0</v>
      </c>
      <c r="BF104" s="234">
        <f>IF(N104="snížená",J104,0)</f>
        <v>0</v>
      </c>
      <c r="BG104" s="234">
        <f>IF(N104="zákl. přenesená",J104,0)</f>
        <v>0</v>
      </c>
      <c r="BH104" s="234">
        <f>IF(N104="sníž. přenesená",J104,0)</f>
        <v>0</v>
      </c>
      <c r="BI104" s="234">
        <f>IF(N104="nulová",J104,0)</f>
        <v>0</v>
      </c>
      <c r="BJ104" s="19" t="s">
        <v>82</v>
      </c>
      <c r="BK104" s="234">
        <f>ROUND(I104*H104,2)</f>
        <v>0</v>
      </c>
      <c r="BL104" s="19" t="s">
        <v>149</v>
      </c>
      <c r="BM104" s="233" t="s">
        <v>976</v>
      </c>
    </row>
    <row r="105" s="13" customFormat="1">
      <c r="A105" s="13"/>
      <c r="B105" s="235"/>
      <c r="C105" s="236"/>
      <c r="D105" s="237" t="s">
        <v>151</v>
      </c>
      <c r="E105" s="238" t="s">
        <v>19</v>
      </c>
      <c r="F105" s="239" t="s">
        <v>977</v>
      </c>
      <c r="G105" s="236"/>
      <c r="H105" s="240">
        <v>26.100000000000001</v>
      </c>
      <c r="I105" s="241"/>
      <c r="J105" s="236"/>
      <c r="K105" s="236"/>
      <c r="L105" s="242"/>
      <c r="M105" s="243"/>
      <c r="N105" s="244"/>
      <c r="O105" s="244"/>
      <c r="P105" s="244"/>
      <c r="Q105" s="244"/>
      <c r="R105" s="244"/>
      <c r="S105" s="244"/>
      <c r="T105" s="245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6" t="s">
        <v>151</v>
      </c>
      <c r="AU105" s="246" t="s">
        <v>84</v>
      </c>
      <c r="AV105" s="13" t="s">
        <v>84</v>
      </c>
      <c r="AW105" s="13" t="s">
        <v>35</v>
      </c>
      <c r="AX105" s="13" t="s">
        <v>82</v>
      </c>
      <c r="AY105" s="246" t="s">
        <v>142</v>
      </c>
    </row>
    <row r="106" s="2" customFormat="1" ht="16.5" customHeight="1">
      <c r="A106" s="40"/>
      <c r="B106" s="41"/>
      <c r="C106" s="221" t="s">
        <v>149</v>
      </c>
      <c r="D106" s="221" t="s">
        <v>145</v>
      </c>
      <c r="E106" s="222" t="s">
        <v>978</v>
      </c>
      <c r="F106" s="223" t="s">
        <v>979</v>
      </c>
      <c r="G106" s="224" t="s">
        <v>174</v>
      </c>
      <c r="H106" s="225">
        <v>55.68</v>
      </c>
      <c r="I106" s="226"/>
      <c r="J106" s="227">
        <f>ROUND(I106*H106,2)</f>
        <v>0</v>
      </c>
      <c r="K106" s="228"/>
      <c r="L106" s="46"/>
      <c r="M106" s="229" t="s">
        <v>19</v>
      </c>
      <c r="N106" s="230" t="s">
        <v>45</v>
      </c>
      <c r="O106" s="86"/>
      <c r="P106" s="231">
        <f>O106*H106</f>
        <v>0</v>
      </c>
      <c r="Q106" s="231">
        <v>0</v>
      </c>
      <c r="R106" s="231">
        <f>Q106*H106</f>
        <v>0</v>
      </c>
      <c r="S106" s="231">
        <v>0</v>
      </c>
      <c r="T106" s="232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33" t="s">
        <v>149</v>
      </c>
      <c r="AT106" s="233" t="s">
        <v>145</v>
      </c>
      <c r="AU106" s="233" t="s">
        <v>84</v>
      </c>
      <c r="AY106" s="19" t="s">
        <v>142</v>
      </c>
      <c r="BE106" s="234">
        <f>IF(N106="základní",J106,0)</f>
        <v>0</v>
      </c>
      <c r="BF106" s="234">
        <f>IF(N106="snížená",J106,0)</f>
        <v>0</v>
      </c>
      <c r="BG106" s="234">
        <f>IF(N106="zákl. přenesená",J106,0)</f>
        <v>0</v>
      </c>
      <c r="BH106" s="234">
        <f>IF(N106="sníž. přenesená",J106,0)</f>
        <v>0</v>
      </c>
      <c r="BI106" s="234">
        <f>IF(N106="nulová",J106,0)</f>
        <v>0</v>
      </c>
      <c r="BJ106" s="19" t="s">
        <v>82</v>
      </c>
      <c r="BK106" s="234">
        <f>ROUND(I106*H106,2)</f>
        <v>0</v>
      </c>
      <c r="BL106" s="19" t="s">
        <v>149</v>
      </c>
      <c r="BM106" s="233" t="s">
        <v>980</v>
      </c>
    </row>
    <row r="107" s="2" customFormat="1" ht="16.5" customHeight="1">
      <c r="A107" s="40"/>
      <c r="B107" s="41"/>
      <c r="C107" s="221" t="s">
        <v>167</v>
      </c>
      <c r="D107" s="221" t="s">
        <v>145</v>
      </c>
      <c r="E107" s="222" t="s">
        <v>981</v>
      </c>
      <c r="F107" s="223" t="s">
        <v>982</v>
      </c>
      <c r="G107" s="224" t="s">
        <v>174</v>
      </c>
      <c r="H107" s="225">
        <v>38.380000000000003</v>
      </c>
      <c r="I107" s="226"/>
      <c r="J107" s="227">
        <f>ROUND(I107*H107,2)</f>
        <v>0</v>
      </c>
      <c r="K107" s="228"/>
      <c r="L107" s="46"/>
      <c r="M107" s="229" t="s">
        <v>19</v>
      </c>
      <c r="N107" s="230" t="s">
        <v>45</v>
      </c>
      <c r="O107" s="86"/>
      <c r="P107" s="231">
        <f>O107*H107</f>
        <v>0</v>
      </c>
      <c r="Q107" s="231">
        <v>0</v>
      </c>
      <c r="R107" s="231">
        <f>Q107*H107</f>
        <v>0</v>
      </c>
      <c r="S107" s="231">
        <v>0</v>
      </c>
      <c r="T107" s="232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33" t="s">
        <v>149</v>
      </c>
      <c r="AT107" s="233" t="s">
        <v>145</v>
      </c>
      <c r="AU107" s="233" t="s">
        <v>84</v>
      </c>
      <c r="AY107" s="19" t="s">
        <v>142</v>
      </c>
      <c r="BE107" s="234">
        <f>IF(N107="základní",J107,0)</f>
        <v>0</v>
      </c>
      <c r="BF107" s="234">
        <f>IF(N107="snížená",J107,0)</f>
        <v>0</v>
      </c>
      <c r="BG107" s="234">
        <f>IF(N107="zákl. přenesená",J107,0)</f>
        <v>0</v>
      </c>
      <c r="BH107" s="234">
        <f>IF(N107="sníž. přenesená",J107,0)</f>
        <v>0</v>
      </c>
      <c r="BI107" s="234">
        <f>IF(N107="nulová",J107,0)</f>
        <v>0</v>
      </c>
      <c r="BJ107" s="19" t="s">
        <v>82</v>
      </c>
      <c r="BK107" s="234">
        <f>ROUND(I107*H107,2)</f>
        <v>0</v>
      </c>
      <c r="BL107" s="19" t="s">
        <v>149</v>
      </c>
      <c r="BM107" s="233" t="s">
        <v>983</v>
      </c>
    </row>
    <row r="108" s="2" customFormat="1" ht="16.5" customHeight="1">
      <c r="A108" s="40"/>
      <c r="B108" s="41"/>
      <c r="C108" s="221" t="s">
        <v>171</v>
      </c>
      <c r="D108" s="221" t="s">
        <v>145</v>
      </c>
      <c r="E108" s="222" t="s">
        <v>984</v>
      </c>
      <c r="F108" s="223" t="s">
        <v>985</v>
      </c>
      <c r="G108" s="224" t="s">
        <v>174</v>
      </c>
      <c r="H108" s="225">
        <v>38.280000000000001</v>
      </c>
      <c r="I108" s="226"/>
      <c r="J108" s="227">
        <f>ROUND(I108*H108,2)</f>
        <v>0</v>
      </c>
      <c r="K108" s="228"/>
      <c r="L108" s="46"/>
      <c r="M108" s="229" t="s">
        <v>19</v>
      </c>
      <c r="N108" s="230" t="s">
        <v>45</v>
      </c>
      <c r="O108" s="86"/>
      <c r="P108" s="231">
        <f>O108*H108</f>
        <v>0</v>
      </c>
      <c r="Q108" s="231">
        <v>0</v>
      </c>
      <c r="R108" s="231">
        <f>Q108*H108</f>
        <v>0</v>
      </c>
      <c r="S108" s="231">
        <v>0</v>
      </c>
      <c r="T108" s="232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33" t="s">
        <v>149</v>
      </c>
      <c r="AT108" s="233" t="s">
        <v>145</v>
      </c>
      <c r="AU108" s="233" t="s">
        <v>84</v>
      </c>
      <c r="AY108" s="19" t="s">
        <v>142</v>
      </c>
      <c r="BE108" s="234">
        <f>IF(N108="základní",J108,0)</f>
        <v>0</v>
      </c>
      <c r="BF108" s="234">
        <f>IF(N108="snížená",J108,0)</f>
        <v>0</v>
      </c>
      <c r="BG108" s="234">
        <f>IF(N108="zákl. přenesená",J108,0)</f>
        <v>0</v>
      </c>
      <c r="BH108" s="234">
        <f>IF(N108="sníž. přenesená",J108,0)</f>
        <v>0</v>
      </c>
      <c r="BI108" s="234">
        <f>IF(N108="nulová",J108,0)</f>
        <v>0</v>
      </c>
      <c r="BJ108" s="19" t="s">
        <v>82</v>
      </c>
      <c r="BK108" s="234">
        <f>ROUND(I108*H108,2)</f>
        <v>0</v>
      </c>
      <c r="BL108" s="19" t="s">
        <v>149</v>
      </c>
      <c r="BM108" s="233" t="s">
        <v>986</v>
      </c>
    </row>
    <row r="109" s="13" customFormat="1">
      <c r="A109" s="13"/>
      <c r="B109" s="235"/>
      <c r="C109" s="236"/>
      <c r="D109" s="237" t="s">
        <v>151</v>
      </c>
      <c r="E109" s="238" t="s">
        <v>19</v>
      </c>
      <c r="F109" s="239" t="s">
        <v>987</v>
      </c>
      <c r="G109" s="236"/>
      <c r="H109" s="240">
        <v>38.280000000000001</v>
      </c>
      <c r="I109" s="241"/>
      <c r="J109" s="236"/>
      <c r="K109" s="236"/>
      <c r="L109" s="242"/>
      <c r="M109" s="243"/>
      <c r="N109" s="244"/>
      <c r="O109" s="244"/>
      <c r="P109" s="244"/>
      <c r="Q109" s="244"/>
      <c r="R109" s="244"/>
      <c r="S109" s="244"/>
      <c r="T109" s="24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6" t="s">
        <v>151</v>
      </c>
      <c r="AU109" s="246" t="s">
        <v>84</v>
      </c>
      <c r="AV109" s="13" t="s">
        <v>84</v>
      </c>
      <c r="AW109" s="13" t="s">
        <v>35</v>
      </c>
      <c r="AX109" s="13" t="s">
        <v>82</v>
      </c>
      <c r="AY109" s="246" t="s">
        <v>142</v>
      </c>
    </row>
    <row r="110" s="2" customFormat="1" ht="21.75" customHeight="1">
      <c r="A110" s="40"/>
      <c r="B110" s="41"/>
      <c r="C110" s="221" t="s">
        <v>178</v>
      </c>
      <c r="D110" s="221" t="s">
        <v>145</v>
      </c>
      <c r="E110" s="222" t="s">
        <v>988</v>
      </c>
      <c r="F110" s="223" t="s">
        <v>989</v>
      </c>
      <c r="G110" s="224" t="s">
        <v>174</v>
      </c>
      <c r="H110" s="225">
        <v>17.399999999999999</v>
      </c>
      <c r="I110" s="226"/>
      <c r="J110" s="227">
        <f>ROUND(I110*H110,2)</f>
        <v>0</v>
      </c>
      <c r="K110" s="228"/>
      <c r="L110" s="46"/>
      <c r="M110" s="229" t="s">
        <v>19</v>
      </c>
      <c r="N110" s="230" t="s">
        <v>45</v>
      </c>
      <c r="O110" s="86"/>
      <c r="P110" s="231">
        <f>O110*H110</f>
        <v>0</v>
      </c>
      <c r="Q110" s="231">
        <v>0.034500000000000003</v>
      </c>
      <c r="R110" s="231">
        <f>Q110*H110</f>
        <v>0.60030000000000006</v>
      </c>
      <c r="S110" s="231">
        <v>0</v>
      </c>
      <c r="T110" s="232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33" t="s">
        <v>149</v>
      </c>
      <c r="AT110" s="233" t="s">
        <v>145</v>
      </c>
      <c r="AU110" s="233" t="s">
        <v>84</v>
      </c>
      <c r="AY110" s="19" t="s">
        <v>142</v>
      </c>
      <c r="BE110" s="234">
        <f>IF(N110="základní",J110,0)</f>
        <v>0</v>
      </c>
      <c r="BF110" s="234">
        <f>IF(N110="snížená",J110,0)</f>
        <v>0</v>
      </c>
      <c r="BG110" s="234">
        <f>IF(N110="zákl. přenesená",J110,0)</f>
        <v>0</v>
      </c>
      <c r="BH110" s="234">
        <f>IF(N110="sníž. přenesená",J110,0)</f>
        <v>0</v>
      </c>
      <c r="BI110" s="234">
        <f>IF(N110="nulová",J110,0)</f>
        <v>0</v>
      </c>
      <c r="BJ110" s="19" t="s">
        <v>82</v>
      </c>
      <c r="BK110" s="234">
        <f>ROUND(I110*H110,2)</f>
        <v>0</v>
      </c>
      <c r="BL110" s="19" t="s">
        <v>149</v>
      </c>
      <c r="BM110" s="233" t="s">
        <v>990</v>
      </c>
    </row>
    <row r="111" s="13" customFormat="1">
      <c r="A111" s="13"/>
      <c r="B111" s="235"/>
      <c r="C111" s="236"/>
      <c r="D111" s="237" t="s">
        <v>151</v>
      </c>
      <c r="E111" s="238" t="s">
        <v>19</v>
      </c>
      <c r="F111" s="239" t="s">
        <v>991</v>
      </c>
      <c r="G111" s="236"/>
      <c r="H111" s="240">
        <v>17.399999999999999</v>
      </c>
      <c r="I111" s="241"/>
      <c r="J111" s="236"/>
      <c r="K111" s="236"/>
      <c r="L111" s="242"/>
      <c r="M111" s="243"/>
      <c r="N111" s="244"/>
      <c r="O111" s="244"/>
      <c r="P111" s="244"/>
      <c r="Q111" s="244"/>
      <c r="R111" s="244"/>
      <c r="S111" s="244"/>
      <c r="T111" s="245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6" t="s">
        <v>151</v>
      </c>
      <c r="AU111" s="246" t="s">
        <v>84</v>
      </c>
      <c r="AV111" s="13" t="s">
        <v>84</v>
      </c>
      <c r="AW111" s="13" t="s">
        <v>35</v>
      </c>
      <c r="AX111" s="13" t="s">
        <v>82</v>
      </c>
      <c r="AY111" s="246" t="s">
        <v>142</v>
      </c>
    </row>
    <row r="112" s="2" customFormat="1" ht="16.5" customHeight="1">
      <c r="A112" s="40"/>
      <c r="B112" s="41"/>
      <c r="C112" s="221" t="s">
        <v>182</v>
      </c>
      <c r="D112" s="221" t="s">
        <v>145</v>
      </c>
      <c r="E112" s="222" t="s">
        <v>992</v>
      </c>
      <c r="F112" s="223" t="s">
        <v>993</v>
      </c>
      <c r="G112" s="224" t="s">
        <v>148</v>
      </c>
      <c r="H112" s="225">
        <v>1.8500000000000001</v>
      </c>
      <c r="I112" s="226"/>
      <c r="J112" s="227">
        <f>ROUND(I112*H112,2)</f>
        <v>0</v>
      </c>
      <c r="K112" s="228"/>
      <c r="L112" s="46"/>
      <c r="M112" s="229" t="s">
        <v>19</v>
      </c>
      <c r="N112" s="230" t="s">
        <v>45</v>
      </c>
      <c r="O112" s="86"/>
      <c r="P112" s="231">
        <f>O112*H112</f>
        <v>0</v>
      </c>
      <c r="Q112" s="231">
        <v>2.45329</v>
      </c>
      <c r="R112" s="231">
        <f>Q112*H112</f>
        <v>4.5385865000000001</v>
      </c>
      <c r="S112" s="231">
        <v>0</v>
      </c>
      <c r="T112" s="232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33" t="s">
        <v>149</v>
      </c>
      <c r="AT112" s="233" t="s">
        <v>145</v>
      </c>
      <c r="AU112" s="233" t="s">
        <v>84</v>
      </c>
      <c r="AY112" s="19" t="s">
        <v>142</v>
      </c>
      <c r="BE112" s="234">
        <f>IF(N112="základní",J112,0)</f>
        <v>0</v>
      </c>
      <c r="BF112" s="234">
        <f>IF(N112="snížená",J112,0)</f>
        <v>0</v>
      </c>
      <c r="BG112" s="234">
        <f>IF(N112="zákl. přenesená",J112,0)</f>
        <v>0</v>
      </c>
      <c r="BH112" s="234">
        <f>IF(N112="sníž. přenesená",J112,0)</f>
        <v>0</v>
      </c>
      <c r="BI112" s="234">
        <f>IF(N112="nulová",J112,0)</f>
        <v>0</v>
      </c>
      <c r="BJ112" s="19" t="s">
        <v>82</v>
      </c>
      <c r="BK112" s="234">
        <f>ROUND(I112*H112,2)</f>
        <v>0</v>
      </c>
      <c r="BL112" s="19" t="s">
        <v>149</v>
      </c>
      <c r="BM112" s="233" t="s">
        <v>994</v>
      </c>
    </row>
    <row r="113" s="13" customFormat="1">
      <c r="A113" s="13"/>
      <c r="B113" s="235"/>
      <c r="C113" s="236"/>
      <c r="D113" s="237" t="s">
        <v>151</v>
      </c>
      <c r="E113" s="238" t="s">
        <v>19</v>
      </c>
      <c r="F113" s="239" t="s">
        <v>995</v>
      </c>
      <c r="G113" s="236"/>
      <c r="H113" s="240">
        <v>1.8500000000000001</v>
      </c>
      <c r="I113" s="241"/>
      <c r="J113" s="236"/>
      <c r="K113" s="236"/>
      <c r="L113" s="242"/>
      <c r="M113" s="243"/>
      <c r="N113" s="244"/>
      <c r="O113" s="244"/>
      <c r="P113" s="244"/>
      <c r="Q113" s="244"/>
      <c r="R113" s="244"/>
      <c r="S113" s="244"/>
      <c r="T113" s="24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6" t="s">
        <v>151</v>
      </c>
      <c r="AU113" s="246" t="s">
        <v>84</v>
      </c>
      <c r="AV113" s="13" t="s">
        <v>84</v>
      </c>
      <c r="AW113" s="13" t="s">
        <v>35</v>
      </c>
      <c r="AX113" s="13" t="s">
        <v>82</v>
      </c>
      <c r="AY113" s="246" t="s">
        <v>142</v>
      </c>
    </row>
    <row r="114" s="2" customFormat="1" ht="21.75" customHeight="1">
      <c r="A114" s="40"/>
      <c r="B114" s="41"/>
      <c r="C114" s="221" t="s">
        <v>186</v>
      </c>
      <c r="D114" s="221" t="s">
        <v>145</v>
      </c>
      <c r="E114" s="222" t="s">
        <v>996</v>
      </c>
      <c r="F114" s="223" t="s">
        <v>997</v>
      </c>
      <c r="G114" s="224" t="s">
        <v>148</v>
      </c>
      <c r="H114" s="225">
        <v>1.8500000000000001</v>
      </c>
      <c r="I114" s="226"/>
      <c r="J114" s="227">
        <f>ROUND(I114*H114,2)</f>
        <v>0</v>
      </c>
      <c r="K114" s="228"/>
      <c r="L114" s="46"/>
      <c r="M114" s="229" t="s">
        <v>19</v>
      </c>
      <c r="N114" s="230" t="s">
        <v>45</v>
      </c>
      <c r="O114" s="86"/>
      <c r="P114" s="231">
        <f>O114*H114</f>
        <v>0</v>
      </c>
      <c r="Q114" s="231">
        <v>0</v>
      </c>
      <c r="R114" s="231">
        <f>Q114*H114</f>
        <v>0</v>
      </c>
      <c r="S114" s="231">
        <v>0</v>
      </c>
      <c r="T114" s="232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33" t="s">
        <v>149</v>
      </c>
      <c r="AT114" s="233" t="s">
        <v>145</v>
      </c>
      <c r="AU114" s="233" t="s">
        <v>84</v>
      </c>
      <c r="AY114" s="19" t="s">
        <v>142</v>
      </c>
      <c r="BE114" s="234">
        <f>IF(N114="základní",J114,0)</f>
        <v>0</v>
      </c>
      <c r="BF114" s="234">
        <f>IF(N114="snížená",J114,0)</f>
        <v>0</v>
      </c>
      <c r="BG114" s="234">
        <f>IF(N114="zákl. přenesená",J114,0)</f>
        <v>0</v>
      </c>
      <c r="BH114" s="234">
        <f>IF(N114="sníž. přenesená",J114,0)</f>
        <v>0</v>
      </c>
      <c r="BI114" s="234">
        <f>IF(N114="nulová",J114,0)</f>
        <v>0</v>
      </c>
      <c r="BJ114" s="19" t="s">
        <v>82</v>
      </c>
      <c r="BK114" s="234">
        <f>ROUND(I114*H114,2)</f>
        <v>0</v>
      </c>
      <c r="BL114" s="19" t="s">
        <v>149</v>
      </c>
      <c r="BM114" s="233" t="s">
        <v>998</v>
      </c>
    </row>
    <row r="115" s="2" customFormat="1" ht="16.5" customHeight="1">
      <c r="A115" s="40"/>
      <c r="B115" s="41"/>
      <c r="C115" s="221" t="s">
        <v>190</v>
      </c>
      <c r="D115" s="221" t="s">
        <v>145</v>
      </c>
      <c r="E115" s="222" t="s">
        <v>999</v>
      </c>
      <c r="F115" s="223" t="s">
        <v>1000</v>
      </c>
      <c r="G115" s="224" t="s">
        <v>367</v>
      </c>
      <c r="H115" s="225">
        <v>0.185</v>
      </c>
      <c r="I115" s="226"/>
      <c r="J115" s="227">
        <f>ROUND(I115*H115,2)</f>
        <v>0</v>
      </c>
      <c r="K115" s="228"/>
      <c r="L115" s="46"/>
      <c r="M115" s="229" t="s">
        <v>19</v>
      </c>
      <c r="N115" s="230" t="s">
        <v>45</v>
      </c>
      <c r="O115" s="86"/>
      <c r="P115" s="231">
        <f>O115*H115</f>
        <v>0</v>
      </c>
      <c r="Q115" s="231">
        <v>1.06277</v>
      </c>
      <c r="R115" s="231">
        <f>Q115*H115</f>
        <v>0.19661244999999999</v>
      </c>
      <c r="S115" s="231">
        <v>0</v>
      </c>
      <c r="T115" s="232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33" t="s">
        <v>149</v>
      </c>
      <c r="AT115" s="233" t="s">
        <v>145</v>
      </c>
      <c r="AU115" s="233" t="s">
        <v>84</v>
      </c>
      <c r="AY115" s="19" t="s">
        <v>142</v>
      </c>
      <c r="BE115" s="234">
        <f>IF(N115="základní",J115,0)</f>
        <v>0</v>
      </c>
      <c r="BF115" s="234">
        <f>IF(N115="snížená",J115,0)</f>
        <v>0</v>
      </c>
      <c r="BG115" s="234">
        <f>IF(N115="zákl. přenesená",J115,0)</f>
        <v>0</v>
      </c>
      <c r="BH115" s="234">
        <f>IF(N115="sníž. přenesená",J115,0)</f>
        <v>0</v>
      </c>
      <c r="BI115" s="234">
        <f>IF(N115="nulová",J115,0)</f>
        <v>0</v>
      </c>
      <c r="BJ115" s="19" t="s">
        <v>82</v>
      </c>
      <c r="BK115" s="234">
        <f>ROUND(I115*H115,2)</f>
        <v>0</v>
      </c>
      <c r="BL115" s="19" t="s">
        <v>149</v>
      </c>
      <c r="BM115" s="233" t="s">
        <v>1001</v>
      </c>
    </row>
    <row r="116" s="2" customFormat="1" ht="21.75" customHeight="1">
      <c r="A116" s="40"/>
      <c r="B116" s="41"/>
      <c r="C116" s="221" t="s">
        <v>197</v>
      </c>
      <c r="D116" s="221" t="s">
        <v>145</v>
      </c>
      <c r="E116" s="222" t="s">
        <v>1002</v>
      </c>
      <c r="F116" s="223" t="s">
        <v>1003</v>
      </c>
      <c r="G116" s="224" t="s">
        <v>208</v>
      </c>
      <c r="H116" s="225">
        <v>17.399999999999999</v>
      </c>
      <c r="I116" s="226"/>
      <c r="J116" s="227">
        <f>ROUND(I116*H116,2)</f>
        <v>0</v>
      </c>
      <c r="K116" s="228"/>
      <c r="L116" s="46"/>
      <c r="M116" s="229" t="s">
        <v>19</v>
      </c>
      <c r="N116" s="230" t="s">
        <v>45</v>
      </c>
      <c r="O116" s="86"/>
      <c r="P116" s="231">
        <f>O116*H116</f>
        <v>0</v>
      </c>
      <c r="Q116" s="231">
        <v>8.0000000000000007E-05</v>
      </c>
      <c r="R116" s="231">
        <f>Q116*H116</f>
        <v>0.001392</v>
      </c>
      <c r="S116" s="231">
        <v>0</v>
      </c>
      <c r="T116" s="232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33" t="s">
        <v>149</v>
      </c>
      <c r="AT116" s="233" t="s">
        <v>145</v>
      </c>
      <c r="AU116" s="233" t="s">
        <v>84</v>
      </c>
      <c r="AY116" s="19" t="s">
        <v>142</v>
      </c>
      <c r="BE116" s="234">
        <f>IF(N116="základní",J116,0)</f>
        <v>0</v>
      </c>
      <c r="BF116" s="234">
        <f>IF(N116="snížená",J116,0)</f>
        <v>0</v>
      </c>
      <c r="BG116" s="234">
        <f>IF(N116="zákl. přenesená",J116,0)</f>
        <v>0</v>
      </c>
      <c r="BH116" s="234">
        <f>IF(N116="sníž. přenesená",J116,0)</f>
        <v>0</v>
      </c>
      <c r="BI116" s="234">
        <f>IF(N116="nulová",J116,0)</f>
        <v>0</v>
      </c>
      <c r="BJ116" s="19" t="s">
        <v>82</v>
      </c>
      <c r="BK116" s="234">
        <f>ROUND(I116*H116,2)</f>
        <v>0</v>
      </c>
      <c r="BL116" s="19" t="s">
        <v>149</v>
      </c>
      <c r="BM116" s="233" t="s">
        <v>1004</v>
      </c>
    </row>
    <row r="117" s="13" customFormat="1">
      <c r="A117" s="13"/>
      <c r="B117" s="235"/>
      <c r="C117" s="236"/>
      <c r="D117" s="237" t="s">
        <v>151</v>
      </c>
      <c r="E117" s="238" t="s">
        <v>19</v>
      </c>
      <c r="F117" s="239" t="s">
        <v>1005</v>
      </c>
      <c r="G117" s="236"/>
      <c r="H117" s="240">
        <v>17.399999999999999</v>
      </c>
      <c r="I117" s="241"/>
      <c r="J117" s="236"/>
      <c r="K117" s="236"/>
      <c r="L117" s="242"/>
      <c r="M117" s="243"/>
      <c r="N117" s="244"/>
      <c r="O117" s="244"/>
      <c r="P117" s="244"/>
      <c r="Q117" s="244"/>
      <c r="R117" s="244"/>
      <c r="S117" s="244"/>
      <c r="T117" s="245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6" t="s">
        <v>151</v>
      </c>
      <c r="AU117" s="246" t="s">
        <v>84</v>
      </c>
      <c r="AV117" s="13" t="s">
        <v>84</v>
      </c>
      <c r="AW117" s="13" t="s">
        <v>35</v>
      </c>
      <c r="AX117" s="13" t="s">
        <v>82</v>
      </c>
      <c r="AY117" s="246" t="s">
        <v>142</v>
      </c>
    </row>
    <row r="118" s="2" customFormat="1" ht="16.5" customHeight="1">
      <c r="A118" s="40"/>
      <c r="B118" s="41"/>
      <c r="C118" s="221" t="s">
        <v>205</v>
      </c>
      <c r="D118" s="221" t="s">
        <v>145</v>
      </c>
      <c r="E118" s="222" t="s">
        <v>1006</v>
      </c>
      <c r="F118" s="223" t="s">
        <v>1007</v>
      </c>
      <c r="G118" s="224" t="s">
        <v>148</v>
      </c>
      <c r="H118" s="225">
        <v>1.8500000000000001</v>
      </c>
      <c r="I118" s="226"/>
      <c r="J118" s="227">
        <f>ROUND(I118*H118,2)</f>
        <v>0</v>
      </c>
      <c r="K118" s="228"/>
      <c r="L118" s="46"/>
      <c r="M118" s="229" t="s">
        <v>19</v>
      </c>
      <c r="N118" s="230" t="s">
        <v>45</v>
      </c>
      <c r="O118" s="86"/>
      <c r="P118" s="231">
        <f>O118*H118</f>
        <v>0</v>
      </c>
      <c r="Q118" s="231">
        <v>2.1600000000000001</v>
      </c>
      <c r="R118" s="231">
        <f>Q118*H118</f>
        <v>3.9960000000000004</v>
      </c>
      <c r="S118" s="231">
        <v>0</v>
      </c>
      <c r="T118" s="232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33" t="s">
        <v>149</v>
      </c>
      <c r="AT118" s="233" t="s">
        <v>145</v>
      </c>
      <c r="AU118" s="233" t="s">
        <v>84</v>
      </c>
      <c r="AY118" s="19" t="s">
        <v>142</v>
      </c>
      <c r="BE118" s="234">
        <f>IF(N118="základní",J118,0)</f>
        <v>0</v>
      </c>
      <c r="BF118" s="234">
        <f>IF(N118="snížená",J118,0)</f>
        <v>0</v>
      </c>
      <c r="BG118" s="234">
        <f>IF(N118="zákl. přenesená",J118,0)</f>
        <v>0</v>
      </c>
      <c r="BH118" s="234">
        <f>IF(N118="sníž. přenesená",J118,0)</f>
        <v>0</v>
      </c>
      <c r="BI118" s="234">
        <f>IF(N118="nulová",J118,0)</f>
        <v>0</v>
      </c>
      <c r="BJ118" s="19" t="s">
        <v>82</v>
      </c>
      <c r="BK118" s="234">
        <f>ROUND(I118*H118,2)</f>
        <v>0</v>
      </c>
      <c r="BL118" s="19" t="s">
        <v>149</v>
      </c>
      <c r="BM118" s="233" t="s">
        <v>1008</v>
      </c>
    </row>
    <row r="119" s="13" customFormat="1">
      <c r="A119" s="13"/>
      <c r="B119" s="235"/>
      <c r="C119" s="236"/>
      <c r="D119" s="237" t="s">
        <v>151</v>
      </c>
      <c r="E119" s="238" t="s">
        <v>19</v>
      </c>
      <c r="F119" s="239" t="s">
        <v>995</v>
      </c>
      <c r="G119" s="236"/>
      <c r="H119" s="240">
        <v>1.8500000000000001</v>
      </c>
      <c r="I119" s="241"/>
      <c r="J119" s="236"/>
      <c r="K119" s="236"/>
      <c r="L119" s="242"/>
      <c r="M119" s="243"/>
      <c r="N119" s="244"/>
      <c r="O119" s="244"/>
      <c r="P119" s="244"/>
      <c r="Q119" s="244"/>
      <c r="R119" s="244"/>
      <c r="S119" s="244"/>
      <c r="T119" s="24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6" t="s">
        <v>151</v>
      </c>
      <c r="AU119" s="246" t="s">
        <v>84</v>
      </c>
      <c r="AV119" s="13" t="s">
        <v>84</v>
      </c>
      <c r="AW119" s="13" t="s">
        <v>35</v>
      </c>
      <c r="AX119" s="13" t="s">
        <v>82</v>
      </c>
      <c r="AY119" s="246" t="s">
        <v>142</v>
      </c>
    </row>
    <row r="120" s="12" customFormat="1" ht="22.8" customHeight="1">
      <c r="A120" s="12"/>
      <c r="B120" s="205"/>
      <c r="C120" s="206"/>
      <c r="D120" s="207" t="s">
        <v>73</v>
      </c>
      <c r="E120" s="219" t="s">
        <v>186</v>
      </c>
      <c r="F120" s="219" t="s">
        <v>737</v>
      </c>
      <c r="G120" s="206"/>
      <c r="H120" s="206"/>
      <c r="I120" s="209"/>
      <c r="J120" s="220">
        <f>BK120</f>
        <v>0</v>
      </c>
      <c r="K120" s="206"/>
      <c r="L120" s="211"/>
      <c r="M120" s="212"/>
      <c r="N120" s="213"/>
      <c r="O120" s="213"/>
      <c r="P120" s="214">
        <f>SUM(P121:P127)</f>
        <v>0</v>
      </c>
      <c r="Q120" s="213"/>
      <c r="R120" s="214">
        <f>SUM(R121:R127)</f>
        <v>0</v>
      </c>
      <c r="S120" s="213"/>
      <c r="T120" s="215">
        <f>SUM(T121:T127)</f>
        <v>1.3387199999999999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6" t="s">
        <v>82</v>
      </c>
      <c r="AT120" s="217" t="s">
        <v>73</v>
      </c>
      <c r="AU120" s="217" t="s">
        <v>82</v>
      </c>
      <c r="AY120" s="216" t="s">
        <v>142</v>
      </c>
      <c r="BK120" s="218">
        <f>SUM(BK121:BK127)</f>
        <v>0</v>
      </c>
    </row>
    <row r="121" s="2" customFormat="1" ht="16.5" customHeight="1">
      <c r="A121" s="40"/>
      <c r="B121" s="41"/>
      <c r="C121" s="221" t="s">
        <v>212</v>
      </c>
      <c r="D121" s="221" t="s">
        <v>145</v>
      </c>
      <c r="E121" s="222" t="s">
        <v>1009</v>
      </c>
      <c r="F121" s="223" t="s">
        <v>1010</v>
      </c>
      <c r="G121" s="224" t="s">
        <v>174</v>
      </c>
      <c r="H121" s="225">
        <v>18.5</v>
      </c>
      <c r="I121" s="226"/>
      <c r="J121" s="227">
        <f>ROUND(I121*H121,2)</f>
        <v>0</v>
      </c>
      <c r="K121" s="228"/>
      <c r="L121" s="46"/>
      <c r="M121" s="229" t="s">
        <v>19</v>
      </c>
      <c r="N121" s="230" t="s">
        <v>45</v>
      </c>
      <c r="O121" s="86"/>
      <c r="P121" s="231">
        <f>O121*H121</f>
        <v>0</v>
      </c>
      <c r="Q121" s="231">
        <v>0</v>
      </c>
      <c r="R121" s="231">
        <f>Q121*H121</f>
        <v>0</v>
      </c>
      <c r="S121" s="231">
        <v>0</v>
      </c>
      <c r="T121" s="232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33" t="s">
        <v>149</v>
      </c>
      <c r="AT121" s="233" t="s">
        <v>145</v>
      </c>
      <c r="AU121" s="233" t="s">
        <v>84</v>
      </c>
      <c r="AY121" s="19" t="s">
        <v>142</v>
      </c>
      <c r="BE121" s="234">
        <f>IF(N121="základní",J121,0)</f>
        <v>0</v>
      </c>
      <c r="BF121" s="234">
        <f>IF(N121="snížená",J121,0)</f>
        <v>0</v>
      </c>
      <c r="BG121" s="234">
        <f>IF(N121="zákl. přenesená",J121,0)</f>
        <v>0</v>
      </c>
      <c r="BH121" s="234">
        <f>IF(N121="sníž. přenesená",J121,0)</f>
        <v>0</v>
      </c>
      <c r="BI121" s="234">
        <f>IF(N121="nulová",J121,0)</f>
        <v>0</v>
      </c>
      <c r="BJ121" s="19" t="s">
        <v>82</v>
      </c>
      <c r="BK121" s="234">
        <f>ROUND(I121*H121,2)</f>
        <v>0</v>
      </c>
      <c r="BL121" s="19" t="s">
        <v>149</v>
      </c>
      <c r="BM121" s="233" t="s">
        <v>1011</v>
      </c>
    </row>
    <row r="122" s="2" customFormat="1" ht="16.5" customHeight="1">
      <c r="A122" s="40"/>
      <c r="B122" s="41"/>
      <c r="C122" s="221" t="s">
        <v>225</v>
      </c>
      <c r="D122" s="221" t="s">
        <v>145</v>
      </c>
      <c r="E122" s="222" t="s">
        <v>1012</v>
      </c>
      <c r="F122" s="223" t="s">
        <v>1013</v>
      </c>
      <c r="G122" s="224" t="s">
        <v>174</v>
      </c>
      <c r="H122" s="225">
        <v>18.5</v>
      </c>
      <c r="I122" s="226"/>
      <c r="J122" s="227">
        <f>ROUND(I122*H122,2)</f>
        <v>0</v>
      </c>
      <c r="K122" s="228"/>
      <c r="L122" s="46"/>
      <c r="M122" s="229" t="s">
        <v>19</v>
      </c>
      <c r="N122" s="230" t="s">
        <v>45</v>
      </c>
      <c r="O122" s="86"/>
      <c r="P122" s="231">
        <f>O122*H122</f>
        <v>0</v>
      </c>
      <c r="Q122" s="231">
        <v>0</v>
      </c>
      <c r="R122" s="231">
        <f>Q122*H122</f>
        <v>0</v>
      </c>
      <c r="S122" s="231">
        <v>0</v>
      </c>
      <c r="T122" s="232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33" t="s">
        <v>149</v>
      </c>
      <c r="AT122" s="233" t="s">
        <v>145</v>
      </c>
      <c r="AU122" s="233" t="s">
        <v>84</v>
      </c>
      <c r="AY122" s="19" t="s">
        <v>142</v>
      </c>
      <c r="BE122" s="234">
        <f>IF(N122="základní",J122,0)</f>
        <v>0</v>
      </c>
      <c r="BF122" s="234">
        <f>IF(N122="snížená",J122,0)</f>
        <v>0</v>
      </c>
      <c r="BG122" s="234">
        <f>IF(N122="zákl. přenesená",J122,0)</f>
        <v>0</v>
      </c>
      <c r="BH122" s="234">
        <f>IF(N122="sníž. přenesená",J122,0)</f>
        <v>0</v>
      </c>
      <c r="BI122" s="234">
        <f>IF(N122="nulová",J122,0)</f>
        <v>0</v>
      </c>
      <c r="BJ122" s="19" t="s">
        <v>82</v>
      </c>
      <c r="BK122" s="234">
        <f>ROUND(I122*H122,2)</f>
        <v>0</v>
      </c>
      <c r="BL122" s="19" t="s">
        <v>149</v>
      </c>
      <c r="BM122" s="233" t="s">
        <v>1014</v>
      </c>
    </row>
    <row r="123" s="2" customFormat="1" ht="21.75" customHeight="1">
      <c r="A123" s="40"/>
      <c r="B123" s="41"/>
      <c r="C123" s="221" t="s">
        <v>8</v>
      </c>
      <c r="D123" s="221" t="s">
        <v>145</v>
      </c>
      <c r="E123" s="222" t="s">
        <v>349</v>
      </c>
      <c r="F123" s="223" t="s">
        <v>350</v>
      </c>
      <c r="G123" s="224" t="s">
        <v>174</v>
      </c>
      <c r="H123" s="225">
        <v>3.3599999999999999</v>
      </c>
      <c r="I123" s="226"/>
      <c r="J123" s="227">
        <f>ROUND(I123*H123,2)</f>
        <v>0</v>
      </c>
      <c r="K123" s="228"/>
      <c r="L123" s="46"/>
      <c r="M123" s="229" t="s">
        <v>19</v>
      </c>
      <c r="N123" s="230" t="s">
        <v>45</v>
      </c>
      <c r="O123" s="86"/>
      <c r="P123" s="231">
        <f>O123*H123</f>
        <v>0</v>
      </c>
      <c r="Q123" s="231">
        <v>0</v>
      </c>
      <c r="R123" s="231">
        <f>Q123*H123</f>
        <v>0</v>
      </c>
      <c r="S123" s="231">
        <v>0.067000000000000004</v>
      </c>
      <c r="T123" s="232">
        <f>S123*H123</f>
        <v>0.22512000000000002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33" t="s">
        <v>149</v>
      </c>
      <c r="AT123" s="233" t="s">
        <v>145</v>
      </c>
      <c r="AU123" s="233" t="s">
        <v>84</v>
      </c>
      <c r="AY123" s="19" t="s">
        <v>142</v>
      </c>
      <c r="BE123" s="234">
        <f>IF(N123="základní",J123,0)</f>
        <v>0</v>
      </c>
      <c r="BF123" s="234">
        <f>IF(N123="snížená",J123,0)</f>
        <v>0</v>
      </c>
      <c r="BG123" s="234">
        <f>IF(N123="zákl. přenesená",J123,0)</f>
        <v>0</v>
      </c>
      <c r="BH123" s="234">
        <f>IF(N123="sníž. přenesená",J123,0)</f>
        <v>0</v>
      </c>
      <c r="BI123" s="234">
        <f>IF(N123="nulová",J123,0)</f>
        <v>0</v>
      </c>
      <c r="BJ123" s="19" t="s">
        <v>82</v>
      </c>
      <c r="BK123" s="234">
        <f>ROUND(I123*H123,2)</f>
        <v>0</v>
      </c>
      <c r="BL123" s="19" t="s">
        <v>149</v>
      </c>
      <c r="BM123" s="233" t="s">
        <v>1015</v>
      </c>
    </row>
    <row r="124" s="13" customFormat="1">
      <c r="A124" s="13"/>
      <c r="B124" s="235"/>
      <c r="C124" s="236"/>
      <c r="D124" s="237" t="s">
        <v>151</v>
      </c>
      <c r="E124" s="238" t="s">
        <v>19</v>
      </c>
      <c r="F124" s="239" t="s">
        <v>1016</v>
      </c>
      <c r="G124" s="236"/>
      <c r="H124" s="240">
        <v>3.3599999999999999</v>
      </c>
      <c r="I124" s="241"/>
      <c r="J124" s="236"/>
      <c r="K124" s="236"/>
      <c r="L124" s="242"/>
      <c r="M124" s="243"/>
      <c r="N124" s="244"/>
      <c r="O124" s="244"/>
      <c r="P124" s="244"/>
      <c r="Q124" s="244"/>
      <c r="R124" s="244"/>
      <c r="S124" s="244"/>
      <c r="T124" s="24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6" t="s">
        <v>151</v>
      </c>
      <c r="AU124" s="246" t="s">
        <v>84</v>
      </c>
      <c r="AV124" s="13" t="s">
        <v>84</v>
      </c>
      <c r="AW124" s="13" t="s">
        <v>35</v>
      </c>
      <c r="AX124" s="13" t="s">
        <v>82</v>
      </c>
      <c r="AY124" s="246" t="s">
        <v>142</v>
      </c>
    </row>
    <row r="125" s="2" customFormat="1" ht="16.5" customHeight="1">
      <c r="A125" s="40"/>
      <c r="B125" s="41"/>
      <c r="C125" s="221" t="s">
        <v>234</v>
      </c>
      <c r="D125" s="221" t="s">
        <v>145</v>
      </c>
      <c r="E125" s="222" t="s">
        <v>1017</v>
      </c>
      <c r="F125" s="223" t="s">
        <v>1018</v>
      </c>
      <c r="G125" s="224" t="s">
        <v>174</v>
      </c>
      <c r="H125" s="225">
        <v>55.68</v>
      </c>
      <c r="I125" s="226"/>
      <c r="J125" s="227">
        <f>ROUND(I125*H125,2)</f>
        <v>0</v>
      </c>
      <c r="K125" s="228"/>
      <c r="L125" s="46"/>
      <c r="M125" s="229" t="s">
        <v>19</v>
      </c>
      <c r="N125" s="230" t="s">
        <v>45</v>
      </c>
      <c r="O125" s="86"/>
      <c r="P125" s="231">
        <f>O125*H125</f>
        <v>0</v>
      </c>
      <c r="Q125" s="231">
        <v>0</v>
      </c>
      <c r="R125" s="231">
        <f>Q125*H125</f>
        <v>0</v>
      </c>
      <c r="S125" s="231">
        <v>0.02</v>
      </c>
      <c r="T125" s="232">
        <f>S125*H125</f>
        <v>1.1135999999999999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33" t="s">
        <v>149</v>
      </c>
      <c r="AT125" s="233" t="s">
        <v>145</v>
      </c>
      <c r="AU125" s="233" t="s">
        <v>84</v>
      </c>
      <c r="AY125" s="19" t="s">
        <v>142</v>
      </c>
      <c r="BE125" s="234">
        <f>IF(N125="základní",J125,0)</f>
        <v>0</v>
      </c>
      <c r="BF125" s="234">
        <f>IF(N125="snížená",J125,0)</f>
        <v>0</v>
      </c>
      <c r="BG125" s="234">
        <f>IF(N125="zákl. přenesená",J125,0)</f>
        <v>0</v>
      </c>
      <c r="BH125" s="234">
        <f>IF(N125="sníž. přenesená",J125,0)</f>
        <v>0</v>
      </c>
      <c r="BI125" s="234">
        <f>IF(N125="nulová",J125,0)</f>
        <v>0</v>
      </c>
      <c r="BJ125" s="19" t="s">
        <v>82</v>
      </c>
      <c r="BK125" s="234">
        <f>ROUND(I125*H125,2)</f>
        <v>0</v>
      </c>
      <c r="BL125" s="19" t="s">
        <v>149</v>
      </c>
      <c r="BM125" s="233" t="s">
        <v>1019</v>
      </c>
    </row>
    <row r="126" s="2" customFormat="1" ht="16.5" customHeight="1">
      <c r="A126" s="40"/>
      <c r="B126" s="41"/>
      <c r="C126" s="221" t="s">
        <v>240</v>
      </c>
      <c r="D126" s="221" t="s">
        <v>145</v>
      </c>
      <c r="E126" s="222" t="s">
        <v>1020</v>
      </c>
      <c r="F126" s="223" t="s">
        <v>1021</v>
      </c>
      <c r="G126" s="224" t="s">
        <v>271</v>
      </c>
      <c r="H126" s="225">
        <v>1</v>
      </c>
      <c r="I126" s="226"/>
      <c r="J126" s="227">
        <f>ROUND(I126*H126,2)</f>
        <v>0</v>
      </c>
      <c r="K126" s="228"/>
      <c r="L126" s="46"/>
      <c r="M126" s="229" t="s">
        <v>19</v>
      </c>
      <c r="N126" s="230" t="s">
        <v>45</v>
      </c>
      <c r="O126" s="86"/>
      <c r="P126" s="231">
        <f>O126*H126</f>
        <v>0</v>
      </c>
      <c r="Q126" s="231">
        <v>0</v>
      </c>
      <c r="R126" s="231">
        <f>Q126*H126</f>
        <v>0</v>
      </c>
      <c r="S126" s="231">
        <v>0</v>
      </c>
      <c r="T126" s="232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33" t="s">
        <v>149</v>
      </c>
      <c r="AT126" s="233" t="s">
        <v>145</v>
      </c>
      <c r="AU126" s="233" t="s">
        <v>84</v>
      </c>
      <c r="AY126" s="19" t="s">
        <v>142</v>
      </c>
      <c r="BE126" s="234">
        <f>IF(N126="základní",J126,0)</f>
        <v>0</v>
      </c>
      <c r="BF126" s="234">
        <f>IF(N126="snížená",J126,0)</f>
        <v>0</v>
      </c>
      <c r="BG126" s="234">
        <f>IF(N126="zákl. přenesená",J126,0)</f>
        <v>0</v>
      </c>
      <c r="BH126" s="234">
        <f>IF(N126="sníž. přenesená",J126,0)</f>
        <v>0</v>
      </c>
      <c r="BI126" s="234">
        <f>IF(N126="nulová",J126,0)</f>
        <v>0</v>
      </c>
      <c r="BJ126" s="19" t="s">
        <v>82</v>
      </c>
      <c r="BK126" s="234">
        <f>ROUND(I126*H126,2)</f>
        <v>0</v>
      </c>
      <c r="BL126" s="19" t="s">
        <v>149</v>
      </c>
      <c r="BM126" s="233" t="s">
        <v>1022</v>
      </c>
    </row>
    <row r="127" s="2" customFormat="1" ht="21.75" customHeight="1">
      <c r="A127" s="40"/>
      <c r="B127" s="41"/>
      <c r="C127" s="221" t="s">
        <v>250</v>
      </c>
      <c r="D127" s="221" t="s">
        <v>145</v>
      </c>
      <c r="E127" s="222" t="s">
        <v>1023</v>
      </c>
      <c r="F127" s="223" t="s">
        <v>1024</v>
      </c>
      <c r="G127" s="224" t="s">
        <v>271</v>
      </c>
      <c r="H127" s="225">
        <v>1</v>
      </c>
      <c r="I127" s="226"/>
      <c r="J127" s="227">
        <f>ROUND(I127*H127,2)</f>
        <v>0</v>
      </c>
      <c r="K127" s="228"/>
      <c r="L127" s="46"/>
      <c r="M127" s="229" t="s">
        <v>19</v>
      </c>
      <c r="N127" s="230" t="s">
        <v>45</v>
      </c>
      <c r="O127" s="86"/>
      <c r="P127" s="231">
        <f>O127*H127</f>
        <v>0</v>
      </c>
      <c r="Q127" s="231">
        <v>0</v>
      </c>
      <c r="R127" s="231">
        <f>Q127*H127</f>
        <v>0</v>
      </c>
      <c r="S127" s="231">
        <v>0</v>
      </c>
      <c r="T127" s="232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33" t="s">
        <v>149</v>
      </c>
      <c r="AT127" s="233" t="s">
        <v>145</v>
      </c>
      <c r="AU127" s="233" t="s">
        <v>84</v>
      </c>
      <c r="AY127" s="19" t="s">
        <v>142</v>
      </c>
      <c r="BE127" s="234">
        <f>IF(N127="základní",J127,0)</f>
        <v>0</v>
      </c>
      <c r="BF127" s="234">
        <f>IF(N127="snížená",J127,0)</f>
        <v>0</v>
      </c>
      <c r="BG127" s="234">
        <f>IF(N127="zákl. přenesená",J127,0)</f>
        <v>0</v>
      </c>
      <c r="BH127" s="234">
        <f>IF(N127="sníž. přenesená",J127,0)</f>
        <v>0</v>
      </c>
      <c r="BI127" s="234">
        <f>IF(N127="nulová",J127,0)</f>
        <v>0</v>
      </c>
      <c r="BJ127" s="19" t="s">
        <v>82</v>
      </c>
      <c r="BK127" s="234">
        <f>ROUND(I127*H127,2)</f>
        <v>0</v>
      </c>
      <c r="BL127" s="19" t="s">
        <v>149</v>
      </c>
      <c r="BM127" s="233" t="s">
        <v>1025</v>
      </c>
    </row>
    <row r="128" s="12" customFormat="1" ht="22.8" customHeight="1">
      <c r="A128" s="12"/>
      <c r="B128" s="205"/>
      <c r="C128" s="206"/>
      <c r="D128" s="207" t="s">
        <v>73</v>
      </c>
      <c r="E128" s="219" t="s">
        <v>362</v>
      </c>
      <c r="F128" s="219" t="s">
        <v>363</v>
      </c>
      <c r="G128" s="206"/>
      <c r="H128" s="206"/>
      <c r="I128" s="209"/>
      <c r="J128" s="220">
        <f>BK128</f>
        <v>0</v>
      </c>
      <c r="K128" s="206"/>
      <c r="L128" s="211"/>
      <c r="M128" s="212"/>
      <c r="N128" s="213"/>
      <c r="O128" s="213"/>
      <c r="P128" s="214">
        <f>SUM(P129:P132)</f>
        <v>0</v>
      </c>
      <c r="Q128" s="213"/>
      <c r="R128" s="214">
        <f>SUM(R129:R132)</f>
        <v>0</v>
      </c>
      <c r="S128" s="213"/>
      <c r="T128" s="215">
        <f>SUM(T129:T132)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6" t="s">
        <v>82</v>
      </c>
      <c r="AT128" s="217" t="s">
        <v>73</v>
      </c>
      <c r="AU128" s="217" t="s">
        <v>82</v>
      </c>
      <c r="AY128" s="216" t="s">
        <v>142</v>
      </c>
      <c r="BK128" s="218">
        <f>SUM(BK129:BK132)</f>
        <v>0</v>
      </c>
    </row>
    <row r="129" s="2" customFormat="1" ht="21.75" customHeight="1">
      <c r="A129" s="40"/>
      <c r="B129" s="41"/>
      <c r="C129" s="221" t="s">
        <v>159</v>
      </c>
      <c r="D129" s="221" t="s">
        <v>145</v>
      </c>
      <c r="E129" s="222" t="s">
        <v>1026</v>
      </c>
      <c r="F129" s="223" t="s">
        <v>1027</v>
      </c>
      <c r="G129" s="224" t="s">
        <v>367</v>
      </c>
      <c r="H129" s="225">
        <v>1.6719999999999999</v>
      </c>
      <c r="I129" s="226"/>
      <c r="J129" s="227">
        <f>ROUND(I129*H129,2)</f>
        <v>0</v>
      </c>
      <c r="K129" s="228"/>
      <c r="L129" s="46"/>
      <c r="M129" s="229" t="s">
        <v>19</v>
      </c>
      <c r="N129" s="230" t="s">
        <v>45</v>
      </c>
      <c r="O129" s="86"/>
      <c r="P129" s="231">
        <f>O129*H129</f>
        <v>0</v>
      </c>
      <c r="Q129" s="231">
        <v>0</v>
      </c>
      <c r="R129" s="231">
        <f>Q129*H129</f>
        <v>0</v>
      </c>
      <c r="S129" s="231">
        <v>0</v>
      </c>
      <c r="T129" s="232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33" t="s">
        <v>149</v>
      </c>
      <c r="AT129" s="233" t="s">
        <v>145</v>
      </c>
      <c r="AU129" s="233" t="s">
        <v>84</v>
      </c>
      <c r="AY129" s="19" t="s">
        <v>142</v>
      </c>
      <c r="BE129" s="234">
        <f>IF(N129="základní",J129,0)</f>
        <v>0</v>
      </c>
      <c r="BF129" s="234">
        <f>IF(N129="snížená",J129,0)</f>
        <v>0</v>
      </c>
      <c r="BG129" s="234">
        <f>IF(N129="zákl. přenesená",J129,0)</f>
        <v>0</v>
      </c>
      <c r="BH129" s="234">
        <f>IF(N129="sníž. přenesená",J129,0)</f>
        <v>0</v>
      </c>
      <c r="BI129" s="234">
        <f>IF(N129="nulová",J129,0)</f>
        <v>0</v>
      </c>
      <c r="BJ129" s="19" t="s">
        <v>82</v>
      </c>
      <c r="BK129" s="234">
        <f>ROUND(I129*H129,2)</f>
        <v>0</v>
      </c>
      <c r="BL129" s="19" t="s">
        <v>149</v>
      </c>
      <c r="BM129" s="233" t="s">
        <v>1028</v>
      </c>
    </row>
    <row r="130" s="2" customFormat="1" ht="16.5" customHeight="1">
      <c r="A130" s="40"/>
      <c r="B130" s="41"/>
      <c r="C130" s="221" t="s">
        <v>259</v>
      </c>
      <c r="D130" s="221" t="s">
        <v>145</v>
      </c>
      <c r="E130" s="222" t="s">
        <v>375</v>
      </c>
      <c r="F130" s="223" t="s">
        <v>376</v>
      </c>
      <c r="G130" s="224" t="s">
        <v>367</v>
      </c>
      <c r="H130" s="225">
        <v>1.6719999999999999</v>
      </c>
      <c r="I130" s="226"/>
      <c r="J130" s="227">
        <f>ROUND(I130*H130,2)</f>
        <v>0</v>
      </c>
      <c r="K130" s="228"/>
      <c r="L130" s="46"/>
      <c r="M130" s="229" t="s">
        <v>19</v>
      </c>
      <c r="N130" s="230" t="s">
        <v>45</v>
      </c>
      <c r="O130" s="86"/>
      <c r="P130" s="231">
        <f>O130*H130</f>
        <v>0</v>
      </c>
      <c r="Q130" s="231">
        <v>0</v>
      </c>
      <c r="R130" s="231">
        <f>Q130*H130</f>
        <v>0</v>
      </c>
      <c r="S130" s="231">
        <v>0</v>
      </c>
      <c r="T130" s="232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33" t="s">
        <v>149</v>
      </c>
      <c r="AT130" s="233" t="s">
        <v>145</v>
      </c>
      <c r="AU130" s="233" t="s">
        <v>84</v>
      </c>
      <c r="AY130" s="19" t="s">
        <v>142</v>
      </c>
      <c r="BE130" s="234">
        <f>IF(N130="základní",J130,0)</f>
        <v>0</v>
      </c>
      <c r="BF130" s="234">
        <f>IF(N130="snížená",J130,0)</f>
        <v>0</v>
      </c>
      <c r="BG130" s="234">
        <f>IF(N130="zákl. přenesená",J130,0)</f>
        <v>0</v>
      </c>
      <c r="BH130" s="234">
        <f>IF(N130="sníž. přenesená",J130,0)</f>
        <v>0</v>
      </c>
      <c r="BI130" s="234">
        <f>IF(N130="nulová",J130,0)</f>
        <v>0</v>
      </c>
      <c r="BJ130" s="19" t="s">
        <v>82</v>
      </c>
      <c r="BK130" s="234">
        <f>ROUND(I130*H130,2)</f>
        <v>0</v>
      </c>
      <c r="BL130" s="19" t="s">
        <v>149</v>
      </c>
      <c r="BM130" s="233" t="s">
        <v>1029</v>
      </c>
    </row>
    <row r="131" s="2" customFormat="1" ht="16.5" customHeight="1">
      <c r="A131" s="40"/>
      <c r="B131" s="41"/>
      <c r="C131" s="221" t="s">
        <v>7</v>
      </c>
      <c r="D131" s="221" t="s">
        <v>145</v>
      </c>
      <c r="E131" s="222" t="s">
        <v>1030</v>
      </c>
      <c r="F131" s="223" t="s">
        <v>1031</v>
      </c>
      <c r="G131" s="224" t="s">
        <v>367</v>
      </c>
      <c r="H131" s="225">
        <v>1.6719999999999999</v>
      </c>
      <c r="I131" s="226"/>
      <c r="J131" s="227">
        <f>ROUND(I131*H131,2)</f>
        <v>0</v>
      </c>
      <c r="K131" s="228"/>
      <c r="L131" s="46"/>
      <c r="M131" s="229" t="s">
        <v>19</v>
      </c>
      <c r="N131" s="230" t="s">
        <v>45</v>
      </c>
      <c r="O131" s="86"/>
      <c r="P131" s="231">
        <f>O131*H131</f>
        <v>0</v>
      </c>
      <c r="Q131" s="231">
        <v>0</v>
      </c>
      <c r="R131" s="231">
        <f>Q131*H131</f>
        <v>0</v>
      </c>
      <c r="S131" s="231">
        <v>0</v>
      </c>
      <c r="T131" s="232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33" t="s">
        <v>149</v>
      </c>
      <c r="AT131" s="233" t="s">
        <v>145</v>
      </c>
      <c r="AU131" s="233" t="s">
        <v>84</v>
      </c>
      <c r="AY131" s="19" t="s">
        <v>142</v>
      </c>
      <c r="BE131" s="234">
        <f>IF(N131="základní",J131,0)</f>
        <v>0</v>
      </c>
      <c r="BF131" s="234">
        <f>IF(N131="snížená",J131,0)</f>
        <v>0</v>
      </c>
      <c r="BG131" s="234">
        <f>IF(N131="zákl. přenesená",J131,0)</f>
        <v>0</v>
      </c>
      <c r="BH131" s="234">
        <f>IF(N131="sníž. přenesená",J131,0)</f>
        <v>0</v>
      </c>
      <c r="BI131" s="234">
        <f>IF(N131="nulová",J131,0)</f>
        <v>0</v>
      </c>
      <c r="BJ131" s="19" t="s">
        <v>82</v>
      </c>
      <c r="BK131" s="234">
        <f>ROUND(I131*H131,2)</f>
        <v>0</v>
      </c>
      <c r="BL131" s="19" t="s">
        <v>149</v>
      </c>
      <c r="BM131" s="233" t="s">
        <v>1032</v>
      </c>
    </row>
    <row r="132" s="2" customFormat="1" ht="21.75" customHeight="1">
      <c r="A132" s="40"/>
      <c r="B132" s="41"/>
      <c r="C132" s="221" t="s">
        <v>268</v>
      </c>
      <c r="D132" s="221" t="s">
        <v>145</v>
      </c>
      <c r="E132" s="222" t="s">
        <v>384</v>
      </c>
      <c r="F132" s="223" t="s">
        <v>385</v>
      </c>
      <c r="G132" s="224" t="s">
        <v>367</v>
      </c>
      <c r="H132" s="225">
        <v>1.1519999999999999</v>
      </c>
      <c r="I132" s="226"/>
      <c r="J132" s="227">
        <f>ROUND(I132*H132,2)</f>
        <v>0</v>
      </c>
      <c r="K132" s="228"/>
      <c r="L132" s="46"/>
      <c r="M132" s="229" t="s">
        <v>19</v>
      </c>
      <c r="N132" s="230" t="s">
        <v>45</v>
      </c>
      <c r="O132" s="86"/>
      <c r="P132" s="231">
        <f>O132*H132</f>
        <v>0</v>
      </c>
      <c r="Q132" s="231">
        <v>0</v>
      </c>
      <c r="R132" s="231">
        <f>Q132*H132</f>
        <v>0</v>
      </c>
      <c r="S132" s="231">
        <v>0</v>
      </c>
      <c r="T132" s="232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33" t="s">
        <v>149</v>
      </c>
      <c r="AT132" s="233" t="s">
        <v>145</v>
      </c>
      <c r="AU132" s="233" t="s">
        <v>84</v>
      </c>
      <c r="AY132" s="19" t="s">
        <v>142</v>
      </c>
      <c r="BE132" s="234">
        <f>IF(N132="základní",J132,0)</f>
        <v>0</v>
      </c>
      <c r="BF132" s="234">
        <f>IF(N132="snížená",J132,0)</f>
        <v>0</v>
      </c>
      <c r="BG132" s="234">
        <f>IF(N132="zákl. přenesená",J132,0)</f>
        <v>0</v>
      </c>
      <c r="BH132" s="234">
        <f>IF(N132="sníž. přenesená",J132,0)</f>
        <v>0</v>
      </c>
      <c r="BI132" s="234">
        <f>IF(N132="nulová",J132,0)</f>
        <v>0</v>
      </c>
      <c r="BJ132" s="19" t="s">
        <v>82</v>
      </c>
      <c r="BK132" s="234">
        <f>ROUND(I132*H132,2)</f>
        <v>0</v>
      </c>
      <c r="BL132" s="19" t="s">
        <v>149</v>
      </c>
      <c r="BM132" s="233" t="s">
        <v>1033</v>
      </c>
    </row>
    <row r="133" s="12" customFormat="1" ht="22.8" customHeight="1">
      <c r="A133" s="12"/>
      <c r="B133" s="205"/>
      <c r="C133" s="206"/>
      <c r="D133" s="207" t="s">
        <v>73</v>
      </c>
      <c r="E133" s="219" t="s">
        <v>393</v>
      </c>
      <c r="F133" s="219" t="s">
        <v>394</v>
      </c>
      <c r="G133" s="206"/>
      <c r="H133" s="206"/>
      <c r="I133" s="209"/>
      <c r="J133" s="220">
        <f>BK133</f>
        <v>0</v>
      </c>
      <c r="K133" s="206"/>
      <c r="L133" s="211"/>
      <c r="M133" s="212"/>
      <c r="N133" s="213"/>
      <c r="O133" s="213"/>
      <c r="P133" s="214">
        <f>P134</f>
        <v>0</v>
      </c>
      <c r="Q133" s="213"/>
      <c r="R133" s="214">
        <f>R134</f>
        <v>0</v>
      </c>
      <c r="S133" s="213"/>
      <c r="T133" s="215">
        <f>T134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6" t="s">
        <v>82</v>
      </c>
      <c r="AT133" s="217" t="s">
        <v>73</v>
      </c>
      <c r="AU133" s="217" t="s">
        <v>82</v>
      </c>
      <c r="AY133" s="216" t="s">
        <v>142</v>
      </c>
      <c r="BK133" s="218">
        <f>BK134</f>
        <v>0</v>
      </c>
    </row>
    <row r="134" s="2" customFormat="1" ht="16.5" customHeight="1">
      <c r="A134" s="40"/>
      <c r="B134" s="41"/>
      <c r="C134" s="221" t="s">
        <v>273</v>
      </c>
      <c r="D134" s="221" t="s">
        <v>145</v>
      </c>
      <c r="E134" s="222" t="s">
        <v>1034</v>
      </c>
      <c r="F134" s="223" t="s">
        <v>1035</v>
      </c>
      <c r="G134" s="224" t="s">
        <v>367</v>
      </c>
      <c r="H134" s="225">
        <v>2.4199999999999999</v>
      </c>
      <c r="I134" s="226"/>
      <c r="J134" s="227">
        <f>ROUND(I134*H134,2)</f>
        <v>0</v>
      </c>
      <c r="K134" s="228"/>
      <c r="L134" s="46"/>
      <c r="M134" s="229" t="s">
        <v>19</v>
      </c>
      <c r="N134" s="230" t="s">
        <v>45</v>
      </c>
      <c r="O134" s="86"/>
      <c r="P134" s="231">
        <f>O134*H134</f>
        <v>0</v>
      </c>
      <c r="Q134" s="231">
        <v>0</v>
      </c>
      <c r="R134" s="231">
        <f>Q134*H134</f>
        <v>0</v>
      </c>
      <c r="S134" s="231">
        <v>0</v>
      </c>
      <c r="T134" s="232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33" t="s">
        <v>149</v>
      </c>
      <c r="AT134" s="233" t="s">
        <v>145</v>
      </c>
      <c r="AU134" s="233" t="s">
        <v>84</v>
      </c>
      <c r="AY134" s="19" t="s">
        <v>142</v>
      </c>
      <c r="BE134" s="234">
        <f>IF(N134="základní",J134,0)</f>
        <v>0</v>
      </c>
      <c r="BF134" s="234">
        <f>IF(N134="snížená",J134,0)</f>
        <v>0</v>
      </c>
      <c r="BG134" s="234">
        <f>IF(N134="zákl. přenesená",J134,0)</f>
        <v>0</v>
      </c>
      <c r="BH134" s="234">
        <f>IF(N134="sníž. přenesená",J134,0)</f>
        <v>0</v>
      </c>
      <c r="BI134" s="234">
        <f>IF(N134="nulová",J134,0)</f>
        <v>0</v>
      </c>
      <c r="BJ134" s="19" t="s">
        <v>82</v>
      </c>
      <c r="BK134" s="234">
        <f>ROUND(I134*H134,2)</f>
        <v>0</v>
      </c>
      <c r="BL134" s="19" t="s">
        <v>149</v>
      </c>
      <c r="BM134" s="233" t="s">
        <v>1036</v>
      </c>
    </row>
    <row r="135" s="12" customFormat="1" ht="25.92" customHeight="1">
      <c r="A135" s="12"/>
      <c r="B135" s="205"/>
      <c r="C135" s="206"/>
      <c r="D135" s="207" t="s">
        <v>73</v>
      </c>
      <c r="E135" s="208" t="s">
        <v>399</v>
      </c>
      <c r="F135" s="208" t="s">
        <v>400</v>
      </c>
      <c r="G135" s="206"/>
      <c r="H135" s="206"/>
      <c r="I135" s="209"/>
      <c r="J135" s="210">
        <f>BK135</f>
        <v>0</v>
      </c>
      <c r="K135" s="206"/>
      <c r="L135" s="211"/>
      <c r="M135" s="212"/>
      <c r="N135" s="213"/>
      <c r="O135" s="213"/>
      <c r="P135" s="214">
        <f>P136+P142+P150+P155+P158+P165+P169+P183+P191+P195+P202</f>
        <v>0</v>
      </c>
      <c r="Q135" s="213"/>
      <c r="R135" s="214">
        <f>R136+R142+R150+R155+R158+R165+R169+R183+R191+R195+R202</f>
        <v>0.18115429999999999</v>
      </c>
      <c r="S135" s="213"/>
      <c r="T135" s="215">
        <f>T136+T142+T150+T155+T158+T165+T169+T183+T191+T195+T202</f>
        <v>0.33299999999999996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6" t="s">
        <v>82</v>
      </c>
      <c r="AT135" s="217" t="s">
        <v>73</v>
      </c>
      <c r="AU135" s="217" t="s">
        <v>74</v>
      </c>
      <c r="AY135" s="216" t="s">
        <v>142</v>
      </c>
      <c r="BK135" s="218">
        <f>BK136+BK142+BK150+BK155+BK158+BK165+BK169+BK183+BK191+BK195+BK202</f>
        <v>0</v>
      </c>
    </row>
    <row r="136" s="12" customFormat="1" ht="22.8" customHeight="1">
      <c r="A136" s="12"/>
      <c r="B136" s="205"/>
      <c r="C136" s="206"/>
      <c r="D136" s="207" t="s">
        <v>73</v>
      </c>
      <c r="E136" s="219" t="s">
        <v>1037</v>
      </c>
      <c r="F136" s="219" t="s">
        <v>1038</v>
      </c>
      <c r="G136" s="206"/>
      <c r="H136" s="206"/>
      <c r="I136" s="209"/>
      <c r="J136" s="220">
        <f>BK136</f>
        <v>0</v>
      </c>
      <c r="K136" s="206"/>
      <c r="L136" s="211"/>
      <c r="M136" s="212"/>
      <c r="N136" s="213"/>
      <c r="O136" s="213"/>
      <c r="P136" s="214">
        <f>SUM(P137:P141)</f>
        <v>0</v>
      </c>
      <c r="Q136" s="213"/>
      <c r="R136" s="214">
        <f>SUM(R137:R141)</f>
        <v>0</v>
      </c>
      <c r="S136" s="213"/>
      <c r="T136" s="215">
        <f>SUM(T137:T141)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6" t="s">
        <v>82</v>
      </c>
      <c r="AT136" s="217" t="s">
        <v>73</v>
      </c>
      <c r="AU136" s="217" t="s">
        <v>82</v>
      </c>
      <c r="AY136" s="216" t="s">
        <v>142</v>
      </c>
      <c r="BK136" s="218">
        <f>SUM(BK137:BK141)</f>
        <v>0</v>
      </c>
    </row>
    <row r="137" s="2" customFormat="1" ht="16.5" customHeight="1">
      <c r="A137" s="40"/>
      <c r="B137" s="41"/>
      <c r="C137" s="221" t="s">
        <v>278</v>
      </c>
      <c r="D137" s="221" t="s">
        <v>145</v>
      </c>
      <c r="E137" s="222" t="s">
        <v>1039</v>
      </c>
      <c r="F137" s="223" t="s">
        <v>1040</v>
      </c>
      <c r="G137" s="224" t="s">
        <v>155</v>
      </c>
      <c r="H137" s="225">
        <v>3</v>
      </c>
      <c r="I137" s="226"/>
      <c r="J137" s="227">
        <f>ROUND(I137*H137,2)</f>
        <v>0</v>
      </c>
      <c r="K137" s="228"/>
      <c r="L137" s="46"/>
      <c r="M137" s="229" t="s">
        <v>19</v>
      </c>
      <c r="N137" s="230" t="s">
        <v>45</v>
      </c>
      <c r="O137" s="86"/>
      <c r="P137" s="231">
        <f>O137*H137</f>
        <v>0</v>
      </c>
      <c r="Q137" s="231">
        <v>0</v>
      </c>
      <c r="R137" s="231">
        <f>Q137*H137</f>
        <v>0</v>
      </c>
      <c r="S137" s="231">
        <v>0</v>
      </c>
      <c r="T137" s="232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33" t="s">
        <v>149</v>
      </c>
      <c r="AT137" s="233" t="s">
        <v>145</v>
      </c>
      <c r="AU137" s="233" t="s">
        <v>84</v>
      </c>
      <c r="AY137" s="19" t="s">
        <v>142</v>
      </c>
      <c r="BE137" s="234">
        <f>IF(N137="základní",J137,0)</f>
        <v>0</v>
      </c>
      <c r="BF137" s="234">
        <f>IF(N137="snížená",J137,0)</f>
        <v>0</v>
      </c>
      <c r="BG137" s="234">
        <f>IF(N137="zákl. přenesená",J137,0)</f>
        <v>0</v>
      </c>
      <c r="BH137" s="234">
        <f>IF(N137="sníž. přenesená",J137,0)</f>
        <v>0</v>
      </c>
      <c r="BI137" s="234">
        <f>IF(N137="nulová",J137,0)</f>
        <v>0</v>
      </c>
      <c r="BJ137" s="19" t="s">
        <v>82</v>
      </c>
      <c r="BK137" s="234">
        <f>ROUND(I137*H137,2)</f>
        <v>0</v>
      </c>
      <c r="BL137" s="19" t="s">
        <v>149</v>
      </c>
      <c r="BM137" s="233" t="s">
        <v>1041</v>
      </c>
    </row>
    <row r="138" s="2" customFormat="1">
      <c r="A138" s="40"/>
      <c r="B138" s="41"/>
      <c r="C138" s="42"/>
      <c r="D138" s="237" t="s">
        <v>157</v>
      </c>
      <c r="E138" s="42"/>
      <c r="F138" s="247" t="s">
        <v>1042</v>
      </c>
      <c r="G138" s="42"/>
      <c r="H138" s="42"/>
      <c r="I138" s="138"/>
      <c r="J138" s="42"/>
      <c r="K138" s="42"/>
      <c r="L138" s="46"/>
      <c r="M138" s="248"/>
      <c r="N138" s="249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157</v>
      </c>
      <c r="AU138" s="19" t="s">
        <v>84</v>
      </c>
    </row>
    <row r="139" s="2" customFormat="1" ht="16.5" customHeight="1">
      <c r="A139" s="40"/>
      <c r="B139" s="41"/>
      <c r="C139" s="221" t="s">
        <v>282</v>
      </c>
      <c r="D139" s="221" t="s">
        <v>145</v>
      </c>
      <c r="E139" s="222" t="s">
        <v>1043</v>
      </c>
      <c r="F139" s="223" t="s">
        <v>1044</v>
      </c>
      <c r="G139" s="224" t="s">
        <v>155</v>
      </c>
      <c r="H139" s="225">
        <v>1</v>
      </c>
      <c r="I139" s="226"/>
      <c r="J139" s="227">
        <f>ROUND(I139*H139,2)</f>
        <v>0</v>
      </c>
      <c r="K139" s="228"/>
      <c r="L139" s="46"/>
      <c r="M139" s="229" t="s">
        <v>19</v>
      </c>
      <c r="N139" s="230" t="s">
        <v>45</v>
      </c>
      <c r="O139" s="86"/>
      <c r="P139" s="231">
        <f>O139*H139</f>
        <v>0</v>
      </c>
      <c r="Q139" s="231">
        <v>0</v>
      </c>
      <c r="R139" s="231">
        <f>Q139*H139</f>
        <v>0</v>
      </c>
      <c r="S139" s="231">
        <v>0</v>
      </c>
      <c r="T139" s="232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33" t="s">
        <v>149</v>
      </c>
      <c r="AT139" s="233" t="s">
        <v>145</v>
      </c>
      <c r="AU139" s="233" t="s">
        <v>84</v>
      </c>
      <c r="AY139" s="19" t="s">
        <v>142</v>
      </c>
      <c r="BE139" s="234">
        <f>IF(N139="základní",J139,0)</f>
        <v>0</v>
      </c>
      <c r="BF139" s="234">
        <f>IF(N139="snížená",J139,0)</f>
        <v>0</v>
      </c>
      <c r="BG139" s="234">
        <f>IF(N139="zákl. přenesená",J139,0)</f>
        <v>0</v>
      </c>
      <c r="BH139" s="234">
        <f>IF(N139="sníž. přenesená",J139,0)</f>
        <v>0</v>
      </c>
      <c r="BI139" s="234">
        <f>IF(N139="nulová",J139,0)</f>
        <v>0</v>
      </c>
      <c r="BJ139" s="19" t="s">
        <v>82</v>
      </c>
      <c r="BK139" s="234">
        <f>ROUND(I139*H139,2)</f>
        <v>0</v>
      </c>
      <c r="BL139" s="19" t="s">
        <v>149</v>
      </c>
      <c r="BM139" s="233" t="s">
        <v>1045</v>
      </c>
    </row>
    <row r="140" s="2" customFormat="1">
      <c r="A140" s="40"/>
      <c r="B140" s="41"/>
      <c r="C140" s="42"/>
      <c r="D140" s="237" t="s">
        <v>157</v>
      </c>
      <c r="E140" s="42"/>
      <c r="F140" s="247" t="s">
        <v>1046</v>
      </c>
      <c r="G140" s="42"/>
      <c r="H140" s="42"/>
      <c r="I140" s="138"/>
      <c r="J140" s="42"/>
      <c r="K140" s="42"/>
      <c r="L140" s="46"/>
      <c r="M140" s="248"/>
      <c r="N140" s="249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157</v>
      </c>
      <c r="AU140" s="19" t="s">
        <v>84</v>
      </c>
    </row>
    <row r="141" s="2" customFormat="1" ht="16.5" customHeight="1">
      <c r="A141" s="40"/>
      <c r="B141" s="41"/>
      <c r="C141" s="221" t="s">
        <v>286</v>
      </c>
      <c r="D141" s="221" t="s">
        <v>145</v>
      </c>
      <c r="E141" s="222" t="s">
        <v>1047</v>
      </c>
      <c r="F141" s="223" t="s">
        <v>1048</v>
      </c>
      <c r="G141" s="224" t="s">
        <v>271</v>
      </c>
      <c r="H141" s="225">
        <v>1</v>
      </c>
      <c r="I141" s="226"/>
      <c r="J141" s="227">
        <f>ROUND(I141*H141,2)</f>
        <v>0</v>
      </c>
      <c r="K141" s="228"/>
      <c r="L141" s="46"/>
      <c r="M141" s="229" t="s">
        <v>19</v>
      </c>
      <c r="N141" s="230" t="s">
        <v>45</v>
      </c>
      <c r="O141" s="86"/>
      <c r="P141" s="231">
        <f>O141*H141</f>
        <v>0</v>
      </c>
      <c r="Q141" s="231">
        <v>0</v>
      </c>
      <c r="R141" s="231">
        <f>Q141*H141</f>
        <v>0</v>
      </c>
      <c r="S141" s="231">
        <v>0</v>
      </c>
      <c r="T141" s="232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33" t="s">
        <v>149</v>
      </c>
      <c r="AT141" s="233" t="s">
        <v>145</v>
      </c>
      <c r="AU141" s="233" t="s">
        <v>84</v>
      </c>
      <c r="AY141" s="19" t="s">
        <v>142</v>
      </c>
      <c r="BE141" s="234">
        <f>IF(N141="základní",J141,0)</f>
        <v>0</v>
      </c>
      <c r="BF141" s="234">
        <f>IF(N141="snížená",J141,0)</f>
        <v>0</v>
      </c>
      <c r="BG141" s="234">
        <f>IF(N141="zákl. přenesená",J141,0)</f>
        <v>0</v>
      </c>
      <c r="BH141" s="234">
        <f>IF(N141="sníž. přenesená",J141,0)</f>
        <v>0</v>
      </c>
      <c r="BI141" s="234">
        <f>IF(N141="nulová",J141,0)</f>
        <v>0</v>
      </c>
      <c r="BJ141" s="19" t="s">
        <v>82</v>
      </c>
      <c r="BK141" s="234">
        <f>ROUND(I141*H141,2)</f>
        <v>0</v>
      </c>
      <c r="BL141" s="19" t="s">
        <v>149</v>
      </c>
      <c r="BM141" s="233" t="s">
        <v>1049</v>
      </c>
    </row>
    <row r="142" s="12" customFormat="1" ht="22.8" customHeight="1">
      <c r="A142" s="12"/>
      <c r="B142" s="205"/>
      <c r="C142" s="206"/>
      <c r="D142" s="207" t="s">
        <v>73</v>
      </c>
      <c r="E142" s="219" t="s">
        <v>1050</v>
      </c>
      <c r="F142" s="219" t="s">
        <v>1051</v>
      </c>
      <c r="G142" s="206"/>
      <c r="H142" s="206"/>
      <c r="I142" s="209"/>
      <c r="J142" s="220">
        <f>BK142</f>
        <v>0</v>
      </c>
      <c r="K142" s="206"/>
      <c r="L142" s="211"/>
      <c r="M142" s="212"/>
      <c r="N142" s="213"/>
      <c r="O142" s="213"/>
      <c r="P142" s="214">
        <f>SUM(P143:P149)</f>
        <v>0</v>
      </c>
      <c r="Q142" s="213"/>
      <c r="R142" s="214">
        <f>SUM(R143:R149)</f>
        <v>0.11339249999999999</v>
      </c>
      <c r="S142" s="213"/>
      <c r="T142" s="215">
        <f>SUM(T143:T149)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6" t="s">
        <v>84</v>
      </c>
      <c r="AT142" s="217" t="s">
        <v>73</v>
      </c>
      <c r="AU142" s="217" t="s">
        <v>82</v>
      </c>
      <c r="AY142" s="216" t="s">
        <v>142</v>
      </c>
      <c r="BK142" s="218">
        <f>SUM(BK143:BK149)</f>
        <v>0</v>
      </c>
    </row>
    <row r="143" s="2" customFormat="1" ht="16.5" customHeight="1">
      <c r="A143" s="40"/>
      <c r="B143" s="41"/>
      <c r="C143" s="221" t="s">
        <v>290</v>
      </c>
      <c r="D143" s="221" t="s">
        <v>145</v>
      </c>
      <c r="E143" s="222" t="s">
        <v>1052</v>
      </c>
      <c r="F143" s="223" t="s">
        <v>1053</v>
      </c>
      <c r="G143" s="224" t="s">
        <v>174</v>
      </c>
      <c r="H143" s="225">
        <v>18.5</v>
      </c>
      <c r="I143" s="226"/>
      <c r="J143" s="227">
        <f>ROUND(I143*H143,2)</f>
        <v>0</v>
      </c>
      <c r="K143" s="228"/>
      <c r="L143" s="46"/>
      <c r="M143" s="229" t="s">
        <v>19</v>
      </c>
      <c r="N143" s="230" t="s">
        <v>45</v>
      </c>
      <c r="O143" s="86"/>
      <c r="P143" s="231">
        <f>O143*H143</f>
        <v>0</v>
      </c>
      <c r="Q143" s="231">
        <v>0</v>
      </c>
      <c r="R143" s="231">
        <f>Q143*H143</f>
        <v>0</v>
      </c>
      <c r="S143" s="231">
        <v>0</v>
      </c>
      <c r="T143" s="232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33" t="s">
        <v>234</v>
      </c>
      <c r="AT143" s="233" t="s">
        <v>145</v>
      </c>
      <c r="AU143" s="233" t="s">
        <v>84</v>
      </c>
      <c r="AY143" s="19" t="s">
        <v>142</v>
      </c>
      <c r="BE143" s="234">
        <f>IF(N143="základní",J143,0)</f>
        <v>0</v>
      </c>
      <c r="BF143" s="234">
        <f>IF(N143="snížená",J143,0)</f>
        <v>0</v>
      </c>
      <c r="BG143" s="234">
        <f>IF(N143="zákl. přenesená",J143,0)</f>
        <v>0</v>
      </c>
      <c r="BH143" s="234">
        <f>IF(N143="sníž. přenesená",J143,0)</f>
        <v>0</v>
      </c>
      <c r="BI143" s="234">
        <f>IF(N143="nulová",J143,0)</f>
        <v>0</v>
      </c>
      <c r="BJ143" s="19" t="s">
        <v>82</v>
      </c>
      <c r="BK143" s="234">
        <f>ROUND(I143*H143,2)</f>
        <v>0</v>
      </c>
      <c r="BL143" s="19" t="s">
        <v>234</v>
      </c>
      <c r="BM143" s="233" t="s">
        <v>1054</v>
      </c>
    </row>
    <row r="144" s="2" customFormat="1" ht="16.5" customHeight="1">
      <c r="A144" s="40"/>
      <c r="B144" s="41"/>
      <c r="C144" s="282" t="s">
        <v>295</v>
      </c>
      <c r="D144" s="282" t="s">
        <v>263</v>
      </c>
      <c r="E144" s="283" t="s">
        <v>1055</v>
      </c>
      <c r="F144" s="284" t="s">
        <v>1056</v>
      </c>
      <c r="G144" s="285" t="s">
        <v>367</v>
      </c>
      <c r="H144" s="286">
        <v>0.0060000000000000001</v>
      </c>
      <c r="I144" s="287"/>
      <c r="J144" s="288">
        <f>ROUND(I144*H144,2)</f>
        <v>0</v>
      </c>
      <c r="K144" s="289"/>
      <c r="L144" s="290"/>
      <c r="M144" s="291" t="s">
        <v>19</v>
      </c>
      <c r="N144" s="292" t="s">
        <v>45</v>
      </c>
      <c r="O144" s="86"/>
      <c r="P144" s="231">
        <f>O144*H144</f>
        <v>0</v>
      </c>
      <c r="Q144" s="231">
        <v>1</v>
      </c>
      <c r="R144" s="231">
        <f>Q144*H144</f>
        <v>0.0060000000000000001</v>
      </c>
      <c r="S144" s="231">
        <v>0</v>
      </c>
      <c r="T144" s="232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33" t="s">
        <v>313</v>
      </c>
      <c r="AT144" s="233" t="s">
        <v>263</v>
      </c>
      <c r="AU144" s="233" t="s">
        <v>84</v>
      </c>
      <c r="AY144" s="19" t="s">
        <v>142</v>
      </c>
      <c r="BE144" s="234">
        <f>IF(N144="základní",J144,0)</f>
        <v>0</v>
      </c>
      <c r="BF144" s="234">
        <f>IF(N144="snížená",J144,0)</f>
        <v>0</v>
      </c>
      <c r="BG144" s="234">
        <f>IF(N144="zákl. přenesená",J144,0)</f>
        <v>0</v>
      </c>
      <c r="BH144" s="234">
        <f>IF(N144="sníž. přenesená",J144,0)</f>
        <v>0</v>
      </c>
      <c r="BI144" s="234">
        <f>IF(N144="nulová",J144,0)</f>
        <v>0</v>
      </c>
      <c r="BJ144" s="19" t="s">
        <v>82</v>
      </c>
      <c r="BK144" s="234">
        <f>ROUND(I144*H144,2)</f>
        <v>0</v>
      </c>
      <c r="BL144" s="19" t="s">
        <v>234</v>
      </c>
      <c r="BM144" s="233" t="s">
        <v>1057</v>
      </c>
    </row>
    <row r="145" s="13" customFormat="1">
      <c r="A145" s="13"/>
      <c r="B145" s="235"/>
      <c r="C145" s="236"/>
      <c r="D145" s="237" t="s">
        <v>151</v>
      </c>
      <c r="E145" s="236"/>
      <c r="F145" s="239" t="s">
        <v>1058</v>
      </c>
      <c r="G145" s="236"/>
      <c r="H145" s="240">
        <v>0.0060000000000000001</v>
      </c>
      <c r="I145" s="241"/>
      <c r="J145" s="236"/>
      <c r="K145" s="236"/>
      <c r="L145" s="242"/>
      <c r="M145" s="243"/>
      <c r="N145" s="244"/>
      <c r="O145" s="244"/>
      <c r="P145" s="244"/>
      <c r="Q145" s="244"/>
      <c r="R145" s="244"/>
      <c r="S145" s="244"/>
      <c r="T145" s="245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6" t="s">
        <v>151</v>
      </c>
      <c r="AU145" s="246" t="s">
        <v>84</v>
      </c>
      <c r="AV145" s="13" t="s">
        <v>84</v>
      </c>
      <c r="AW145" s="13" t="s">
        <v>4</v>
      </c>
      <c r="AX145" s="13" t="s">
        <v>82</v>
      </c>
      <c r="AY145" s="246" t="s">
        <v>142</v>
      </c>
    </row>
    <row r="146" s="2" customFormat="1" ht="16.5" customHeight="1">
      <c r="A146" s="40"/>
      <c r="B146" s="41"/>
      <c r="C146" s="221" t="s">
        <v>299</v>
      </c>
      <c r="D146" s="221" t="s">
        <v>145</v>
      </c>
      <c r="E146" s="222" t="s">
        <v>1059</v>
      </c>
      <c r="F146" s="223" t="s">
        <v>1060</v>
      </c>
      <c r="G146" s="224" t="s">
        <v>174</v>
      </c>
      <c r="H146" s="225">
        <v>18.5</v>
      </c>
      <c r="I146" s="226"/>
      <c r="J146" s="227">
        <f>ROUND(I146*H146,2)</f>
        <v>0</v>
      </c>
      <c r="K146" s="228"/>
      <c r="L146" s="46"/>
      <c r="M146" s="229" t="s">
        <v>19</v>
      </c>
      <c r="N146" s="230" t="s">
        <v>45</v>
      </c>
      <c r="O146" s="86"/>
      <c r="P146" s="231">
        <f>O146*H146</f>
        <v>0</v>
      </c>
      <c r="Q146" s="231">
        <v>0.00040000000000000002</v>
      </c>
      <c r="R146" s="231">
        <f>Q146*H146</f>
        <v>0.0074000000000000003</v>
      </c>
      <c r="S146" s="231">
        <v>0</v>
      </c>
      <c r="T146" s="232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33" t="s">
        <v>234</v>
      </c>
      <c r="AT146" s="233" t="s">
        <v>145</v>
      </c>
      <c r="AU146" s="233" t="s">
        <v>84</v>
      </c>
      <c r="AY146" s="19" t="s">
        <v>142</v>
      </c>
      <c r="BE146" s="234">
        <f>IF(N146="základní",J146,0)</f>
        <v>0</v>
      </c>
      <c r="BF146" s="234">
        <f>IF(N146="snížená",J146,0)</f>
        <v>0</v>
      </c>
      <c r="BG146" s="234">
        <f>IF(N146="zákl. přenesená",J146,0)</f>
        <v>0</v>
      </c>
      <c r="BH146" s="234">
        <f>IF(N146="sníž. přenesená",J146,0)</f>
        <v>0</v>
      </c>
      <c r="BI146" s="234">
        <f>IF(N146="nulová",J146,0)</f>
        <v>0</v>
      </c>
      <c r="BJ146" s="19" t="s">
        <v>82</v>
      </c>
      <c r="BK146" s="234">
        <f>ROUND(I146*H146,2)</f>
        <v>0</v>
      </c>
      <c r="BL146" s="19" t="s">
        <v>234</v>
      </c>
      <c r="BM146" s="233" t="s">
        <v>1061</v>
      </c>
    </row>
    <row r="147" s="2" customFormat="1" ht="21.75" customHeight="1">
      <c r="A147" s="40"/>
      <c r="B147" s="41"/>
      <c r="C147" s="282" t="s">
        <v>303</v>
      </c>
      <c r="D147" s="282" t="s">
        <v>263</v>
      </c>
      <c r="E147" s="283" t="s">
        <v>1062</v>
      </c>
      <c r="F147" s="284" t="s">
        <v>1063</v>
      </c>
      <c r="G147" s="285" t="s">
        <v>174</v>
      </c>
      <c r="H147" s="286">
        <v>21.274999999999999</v>
      </c>
      <c r="I147" s="287"/>
      <c r="J147" s="288">
        <f>ROUND(I147*H147,2)</f>
        <v>0</v>
      </c>
      <c r="K147" s="289"/>
      <c r="L147" s="290"/>
      <c r="M147" s="291" t="s">
        <v>19</v>
      </c>
      <c r="N147" s="292" t="s">
        <v>45</v>
      </c>
      <c r="O147" s="86"/>
      <c r="P147" s="231">
        <f>O147*H147</f>
        <v>0</v>
      </c>
      <c r="Q147" s="231">
        <v>0.0047000000000000002</v>
      </c>
      <c r="R147" s="231">
        <f>Q147*H147</f>
        <v>0.099992499999999998</v>
      </c>
      <c r="S147" s="231">
        <v>0</v>
      </c>
      <c r="T147" s="232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33" t="s">
        <v>313</v>
      </c>
      <c r="AT147" s="233" t="s">
        <v>263</v>
      </c>
      <c r="AU147" s="233" t="s">
        <v>84</v>
      </c>
      <c r="AY147" s="19" t="s">
        <v>142</v>
      </c>
      <c r="BE147" s="234">
        <f>IF(N147="základní",J147,0)</f>
        <v>0</v>
      </c>
      <c r="BF147" s="234">
        <f>IF(N147="snížená",J147,0)</f>
        <v>0</v>
      </c>
      <c r="BG147" s="234">
        <f>IF(N147="zákl. přenesená",J147,0)</f>
        <v>0</v>
      </c>
      <c r="BH147" s="234">
        <f>IF(N147="sníž. přenesená",J147,0)</f>
        <v>0</v>
      </c>
      <c r="BI147" s="234">
        <f>IF(N147="nulová",J147,0)</f>
        <v>0</v>
      </c>
      <c r="BJ147" s="19" t="s">
        <v>82</v>
      </c>
      <c r="BK147" s="234">
        <f>ROUND(I147*H147,2)</f>
        <v>0</v>
      </c>
      <c r="BL147" s="19" t="s">
        <v>234</v>
      </c>
      <c r="BM147" s="233" t="s">
        <v>1064</v>
      </c>
    </row>
    <row r="148" s="13" customFormat="1">
      <c r="A148" s="13"/>
      <c r="B148" s="235"/>
      <c r="C148" s="236"/>
      <c r="D148" s="237" t="s">
        <v>151</v>
      </c>
      <c r="E148" s="236"/>
      <c r="F148" s="239" t="s">
        <v>1065</v>
      </c>
      <c r="G148" s="236"/>
      <c r="H148" s="240">
        <v>21.274999999999999</v>
      </c>
      <c r="I148" s="241"/>
      <c r="J148" s="236"/>
      <c r="K148" s="236"/>
      <c r="L148" s="242"/>
      <c r="M148" s="243"/>
      <c r="N148" s="244"/>
      <c r="O148" s="244"/>
      <c r="P148" s="244"/>
      <c r="Q148" s="244"/>
      <c r="R148" s="244"/>
      <c r="S148" s="244"/>
      <c r="T148" s="24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6" t="s">
        <v>151</v>
      </c>
      <c r="AU148" s="246" t="s">
        <v>84</v>
      </c>
      <c r="AV148" s="13" t="s">
        <v>84</v>
      </c>
      <c r="AW148" s="13" t="s">
        <v>4</v>
      </c>
      <c r="AX148" s="13" t="s">
        <v>82</v>
      </c>
      <c r="AY148" s="246" t="s">
        <v>142</v>
      </c>
    </row>
    <row r="149" s="2" customFormat="1" ht="21.75" customHeight="1">
      <c r="A149" s="40"/>
      <c r="B149" s="41"/>
      <c r="C149" s="221" t="s">
        <v>308</v>
      </c>
      <c r="D149" s="221" t="s">
        <v>145</v>
      </c>
      <c r="E149" s="222" t="s">
        <v>1066</v>
      </c>
      <c r="F149" s="223" t="s">
        <v>1067</v>
      </c>
      <c r="G149" s="224" t="s">
        <v>478</v>
      </c>
      <c r="H149" s="293"/>
      <c r="I149" s="226"/>
      <c r="J149" s="227">
        <f>ROUND(I149*H149,2)</f>
        <v>0</v>
      </c>
      <c r="K149" s="228"/>
      <c r="L149" s="46"/>
      <c r="M149" s="229" t="s">
        <v>19</v>
      </c>
      <c r="N149" s="230" t="s">
        <v>45</v>
      </c>
      <c r="O149" s="86"/>
      <c r="P149" s="231">
        <f>O149*H149</f>
        <v>0</v>
      </c>
      <c r="Q149" s="231">
        <v>0</v>
      </c>
      <c r="R149" s="231">
        <f>Q149*H149</f>
        <v>0</v>
      </c>
      <c r="S149" s="231">
        <v>0</v>
      </c>
      <c r="T149" s="232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33" t="s">
        <v>234</v>
      </c>
      <c r="AT149" s="233" t="s">
        <v>145</v>
      </c>
      <c r="AU149" s="233" t="s">
        <v>84</v>
      </c>
      <c r="AY149" s="19" t="s">
        <v>142</v>
      </c>
      <c r="BE149" s="234">
        <f>IF(N149="základní",J149,0)</f>
        <v>0</v>
      </c>
      <c r="BF149" s="234">
        <f>IF(N149="snížená",J149,0)</f>
        <v>0</v>
      </c>
      <c r="BG149" s="234">
        <f>IF(N149="zákl. přenesená",J149,0)</f>
        <v>0</v>
      </c>
      <c r="BH149" s="234">
        <f>IF(N149="sníž. přenesená",J149,0)</f>
        <v>0</v>
      </c>
      <c r="BI149" s="234">
        <f>IF(N149="nulová",J149,0)</f>
        <v>0</v>
      </c>
      <c r="BJ149" s="19" t="s">
        <v>82</v>
      </c>
      <c r="BK149" s="234">
        <f>ROUND(I149*H149,2)</f>
        <v>0</v>
      </c>
      <c r="BL149" s="19" t="s">
        <v>234</v>
      </c>
      <c r="BM149" s="233" t="s">
        <v>1068</v>
      </c>
    </row>
    <row r="150" s="12" customFormat="1" ht="22.8" customHeight="1">
      <c r="A150" s="12"/>
      <c r="B150" s="205"/>
      <c r="C150" s="206"/>
      <c r="D150" s="207" t="s">
        <v>73</v>
      </c>
      <c r="E150" s="219" t="s">
        <v>1069</v>
      </c>
      <c r="F150" s="219" t="s">
        <v>1070</v>
      </c>
      <c r="G150" s="206"/>
      <c r="H150" s="206"/>
      <c r="I150" s="209"/>
      <c r="J150" s="220">
        <f>BK150</f>
        <v>0</v>
      </c>
      <c r="K150" s="206"/>
      <c r="L150" s="211"/>
      <c r="M150" s="212"/>
      <c r="N150" s="213"/>
      <c r="O150" s="213"/>
      <c r="P150" s="214">
        <f>SUM(P151:P154)</f>
        <v>0</v>
      </c>
      <c r="Q150" s="213"/>
      <c r="R150" s="214">
        <f>SUM(R151:R154)</f>
        <v>0.047175000000000002</v>
      </c>
      <c r="S150" s="213"/>
      <c r="T150" s="215">
        <f>SUM(T151:T154)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16" t="s">
        <v>84</v>
      </c>
      <c r="AT150" s="217" t="s">
        <v>73</v>
      </c>
      <c r="AU150" s="217" t="s">
        <v>82</v>
      </c>
      <c r="AY150" s="216" t="s">
        <v>142</v>
      </c>
      <c r="BK150" s="218">
        <f>SUM(BK151:BK154)</f>
        <v>0</v>
      </c>
    </row>
    <row r="151" s="2" customFormat="1" ht="21.75" customHeight="1">
      <c r="A151" s="40"/>
      <c r="B151" s="41"/>
      <c r="C151" s="221" t="s">
        <v>313</v>
      </c>
      <c r="D151" s="221" t="s">
        <v>145</v>
      </c>
      <c r="E151" s="222" t="s">
        <v>1071</v>
      </c>
      <c r="F151" s="223" t="s">
        <v>1072</v>
      </c>
      <c r="G151" s="224" t="s">
        <v>174</v>
      </c>
      <c r="H151" s="225">
        <v>18.5</v>
      </c>
      <c r="I151" s="226"/>
      <c r="J151" s="227">
        <f>ROUND(I151*H151,2)</f>
        <v>0</v>
      </c>
      <c r="K151" s="228"/>
      <c r="L151" s="46"/>
      <c r="M151" s="229" t="s">
        <v>19</v>
      </c>
      <c r="N151" s="230" t="s">
        <v>45</v>
      </c>
      <c r="O151" s="86"/>
      <c r="P151" s="231">
        <f>O151*H151</f>
        <v>0</v>
      </c>
      <c r="Q151" s="231">
        <v>0</v>
      </c>
      <c r="R151" s="231">
        <f>Q151*H151</f>
        <v>0</v>
      </c>
      <c r="S151" s="231">
        <v>0</v>
      </c>
      <c r="T151" s="232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33" t="s">
        <v>234</v>
      </c>
      <c r="AT151" s="233" t="s">
        <v>145</v>
      </c>
      <c r="AU151" s="233" t="s">
        <v>84</v>
      </c>
      <c r="AY151" s="19" t="s">
        <v>142</v>
      </c>
      <c r="BE151" s="234">
        <f>IF(N151="základní",J151,0)</f>
        <v>0</v>
      </c>
      <c r="BF151" s="234">
        <f>IF(N151="snížená",J151,0)</f>
        <v>0</v>
      </c>
      <c r="BG151" s="234">
        <f>IF(N151="zákl. přenesená",J151,0)</f>
        <v>0</v>
      </c>
      <c r="BH151" s="234">
        <f>IF(N151="sníž. přenesená",J151,0)</f>
        <v>0</v>
      </c>
      <c r="BI151" s="234">
        <f>IF(N151="nulová",J151,0)</f>
        <v>0</v>
      </c>
      <c r="BJ151" s="19" t="s">
        <v>82</v>
      </c>
      <c r="BK151" s="234">
        <f>ROUND(I151*H151,2)</f>
        <v>0</v>
      </c>
      <c r="BL151" s="19" t="s">
        <v>234</v>
      </c>
      <c r="BM151" s="233" t="s">
        <v>1073</v>
      </c>
    </row>
    <row r="152" s="2" customFormat="1" ht="16.5" customHeight="1">
      <c r="A152" s="40"/>
      <c r="B152" s="41"/>
      <c r="C152" s="282" t="s">
        <v>317</v>
      </c>
      <c r="D152" s="282" t="s">
        <v>263</v>
      </c>
      <c r="E152" s="283" t="s">
        <v>1074</v>
      </c>
      <c r="F152" s="284" t="s">
        <v>1075</v>
      </c>
      <c r="G152" s="285" t="s">
        <v>174</v>
      </c>
      <c r="H152" s="286">
        <v>18.870000000000001</v>
      </c>
      <c r="I152" s="287"/>
      <c r="J152" s="288">
        <f>ROUND(I152*H152,2)</f>
        <v>0</v>
      </c>
      <c r="K152" s="289"/>
      <c r="L152" s="290"/>
      <c r="M152" s="291" t="s">
        <v>19</v>
      </c>
      <c r="N152" s="292" t="s">
        <v>45</v>
      </c>
      <c r="O152" s="86"/>
      <c r="P152" s="231">
        <f>O152*H152</f>
        <v>0</v>
      </c>
      <c r="Q152" s="231">
        <v>0.0025000000000000001</v>
      </c>
      <c r="R152" s="231">
        <f>Q152*H152</f>
        <v>0.047175000000000002</v>
      </c>
      <c r="S152" s="231">
        <v>0</v>
      </c>
      <c r="T152" s="232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33" t="s">
        <v>313</v>
      </c>
      <c r="AT152" s="233" t="s">
        <v>263</v>
      </c>
      <c r="AU152" s="233" t="s">
        <v>84</v>
      </c>
      <c r="AY152" s="19" t="s">
        <v>142</v>
      </c>
      <c r="BE152" s="234">
        <f>IF(N152="základní",J152,0)</f>
        <v>0</v>
      </c>
      <c r="BF152" s="234">
        <f>IF(N152="snížená",J152,0)</f>
        <v>0</v>
      </c>
      <c r="BG152" s="234">
        <f>IF(N152="zákl. přenesená",J152,0)</f>
        <v>0</v>
      </c>
      <c r="BH152" s="234">
        <f>IF(N152="sníž. přenesená",J152,0)</f>
        <v>0</v>
      </c>
      <c r="BI152" s="234">
        <f>IF(N152="nulová",J152,0)</f>
        <v>0</v>
      </c>
      <c r="BJ152" s="19" t="s">
        <v>82</v>
      </c>
      <c r="BK152" s="234">
        <f>ROUND(I152*H152,2)</f>
        <v>0</v>
      </c>
      <c r="BL152" s="19" t="s">
        <v>234</v>
      </c>
      <c r="BM152" s="233" t="s">
        <v>1076</v>
      </c>
    </row>
    <row r="153" s="13" customFormat="1">
      <c r="A153" s="13"/>
      <c r="B153" s="235"/>
      <c r="C153" s="236"/>
      <c r="D153" s="237" t="s">
        <v>151</v>
      </c>
      <c r="E153" s="236"/>
      <c r="F153" s="239" t="s">
        <v>1077</v>
      </c>
      <c r="G153" s="236"/>
      <c r="H153" s="240">
        <v>18.870000000000001</v>
      </c>
      <c r="I153" s="241"/>
      <c r="J153" s="236"/>
      <c r="K153" s="236"/>
      <c r="L153" s="242"/>
      <c r="M153" s="243"/>
      <c r="N153" s="244"/>
      <c r="O153" s="244"/>
      <c r="P153" s="244"/>
      <c r="Q153" s="244"/>
      <c r="R153" s="244"/>
      <c r="S153" s="244"/>
      <c r="T153" s="245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6" t="s">
        <v>151</v>
      </c>
      <c r="AU153" s="246" t="s">
        <v>84</v>
      </c>
      <c r="AV153" s="13" t="s">
        <v>84</v>
      </c>
      <c r="AW153" s="13" t="s">
        <v>4</v>
      </c>
      <c r="AX153" s="13" t="s">
        <v>82</v>
      </c>
      <c r="AY153" s="246" t="s">
        <v>142</v>
      </c>
    </row>
    <row r="154" s="2" customFormat="1" ht="21.75" customHeight="1">
      <c r="A154" s="40"/>
      <c r="B154" s="41"/>
      <c r="C154" s="221" t="s">
        <v>321</v>
      </c>
      <c r="D154" s="221" t="s">
        <v>145</v>
      </c>
      <c r="E154" s="222" t="s">
        <v>1078</v>
      </c>
      <c r="F154" s="223" t="s">
        <v>1079</v>
      </c>
      <c r="G154" s="224" t="s">
        <v>478</v>
      </c>
      <c r="H154" s="293"/>
      <c r="I154" s="226"/>
      <c r="J154" s="227">
        <f>ROUND(I154*H154,2)</f>
        <v>0</v>
      </c>
      <c r="K154" s="228"/>
      <c r="L154" s="46"/>
      <c r="M154" s="229" t="s">
        <v>19</v>
      </c>
      <c r="N154" s="230" t="s">
        <v>45</v>
      </c>
      <c r="O154" s="86"/>
      <c r="P154" s="231">
        <f>O154*H154</f>
        <v>0</v>
      </c>
      <c r="Q154" s="231">
        <v>0</v>
      </c>
      <c r="R154" s="231">
        <f>Q154*H154</f>
        <v>0</v>
      </c>
      <c r="S154" s="231">
        <v>0</v>
      </c>
      <c r="T154" s="232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33" t="s">
        <v>234</v>
      </c>
      <c r="AT154" s="233" t="s">
        <v>145</v>
      </c>
      <c r="AU154" s="233" t="s">
        <v>84</v>
      </c>
      <c r="AY154" s="19" t="s">
        <v>142</v>
      </c>
      <c r="BE154" s="234">
        <f>IF(N154="základní",J154,0)</f>
        <v>0</v>
      </c>
      <c r="BF154" s="234">
        <f>IF(N154="snížená",J154,0)</f>
        <v>0</v>
      </c>
      <c r="BG154" s="234">
        <f>IF(N154="zákl. přenesená",J154,0)</f>
        <v>0</v>
      </c>
      <c r="BH154" s="234">
        <f>IF(N154="sníž. přenesená",J154,0)</f>
        <v>0</v>
      </c>
      <c r="BI154" s="234">
        <f>IF(N154="nulová",J154,0)</f>
        <v>0</v>
      </c>
      <c r="BJ154" s="19" t="s">
        <v>82</v>
      </c>
      <c r="BK154" s="234">
        <f>ROUND(I154*H154,2)</f>
        <v>0</v>
      </c>
      <c r="BL154" s="19" t="s">
        <v>234</v>
      </c>
      <c r="BM154" s="233" t="s">
        <v>1080</v>
      </c>
    </row>
    <row r="155" s="12" customFormat="1" ht="22.8" customHeight="1">
      <c r="A155" s="12"/>
      <c r="B155" s="205"/>
      <c r="C155" s="206"/>
      <c r="D155" s="207" t="s">
        <v>73</v>
      </c>
      <c r="E155" s="219" t="s">
        <v>787</v>
      </c>
      <c r="F155" s="219" t="s">
        <v>788</v>
      </c>
      <c r="G155" s="206"/>
      <c r="H155" s="206"/>
      <c r="I155" s="209"/>
      <c r="J155" s="220">
        <f>BK155</f>
        <v>0</v>
      </c>
      <c r="K155" s="206"/>
      <c r="L155" s="211"/>
      <c r="M155" s="212"/>
      <c r="N155" s="213"/>
      <c r="O155" s="213"/>
      <c r="P155" s="214">
        <f>SUM(P156:P157)</f>
        <v>0</v>
      </c>
      <c r="Q155" s="213"/>
      <c r="R155" s="214">
        <f>SUM(R156:R157)</f>
        <v>0</v>
      </c>
      <c r="S155" s="213"/>
      <c r="T155" s="215">
        <f>SUM(T156:T157)</f>
        <v>0.33299999999999996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6" t="s">
        <v>84</v>
      </c>
      <c r="AT155" s="217" t="s">
        <v>73</v>
      </c>
      <c r="AU155" s="217" t="s">
        <v>82</v>
      </c>
      <c r="AY155" s="216" t="s">
        <v>142</v>
      </c>
      <c r="BK155" s="218">
        <f>SUM(BK156:BK157)</f>
        <v>0</v>
      </c>
    </row>
    <row r="156" s="2" customFormat="1" ht="16.5" customHeight="1">
      <c r="A156" s="40"/>
      <c r="B156" s="41"/>
      <c r="C156" s="221" t="s">
        <v>325</v>
      </c>
      <c r="D156" s="221" t="s">
        <v>145</v>
      </c>
      <c r="E156" s="222" t="s">
        <v>1081</v>
      </c>
      <c r="F156" s="223" t="s">
        <v>1082</v>
      </c>
      <c r="G156" s="224" t="s">
        <v>174</v>
      </c>
      <c r="H156" s="225">
        <v>18.5</v>
      </c>
      <c r="I156" s="226"/>
      <c r="J156" s="227">
        <f>ROUND(I156*H156,2)</f>
        <v>0</v>
      </c>
      <c r="K156" s="228"/>
      <c r="L156" s="46"/>
      <c r="M156" s="229" t="s">
        <v>19</v>
      </c>
      <c r="N156" s="230" t="s">
        <v>45</v>
      </c>
      <c r="O156" s="86"/>
      <c r="P156" s="231">
        <f>O156*H156</f>
        <v>0</v>
      </c>
      <c r="Q156" s="231">
        <v>0</v>
      </c>
      <c r="R156" s="231">
        <f>Q156*H156</f>
        <v>0</v>
      </c>
      <c r="S156" s="231">
        <v>0.017999999999999999</v>
      </c>
      <c r="T156" s="232">
        <f>S156*H156</f>
        <v>0.33299999999999996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33" t="s">
        <v>234</v>
      </c>
      <c r="AT156" s="233" t="s">
        <v>145</v>
      </c>
      <c r="AU156" s="233" t="s">
        <v>84</v>
      </c>
      <c r="AY156" s="19" t="s">
        <v>142</v>
      </c>
      <c r="BE156" s="234">
        <f>IF(N156="základní",J156,0)</f>
        <v>0</v>
      </c>
      <c r="BF156" s="234">
        <f>IF(N156="snížená",J156,0)</f>
        <v>0</v>
      </c>
      <c r="BG156" s="234">
        <f>IF(N156="zákl. přenesená",J156,0)</f>
        <v>0</v>
      </c>
      <c r="BH156" s="234">
        <f>IF(N156="sníž. přenesená",J156,0)</f>
        <v>0</v>
      </c>
      <c r="BI156" s="234">
        <f>IF(N156="nulová",J156,0)</f>
        <v>0</v>
      </c>
      <c r="BJ156" s="19" t="s">
        <v>82</v>
      </c>
      <c r="BK156" s="234">
        <f>ROUND(I156*H156,2)</f>
        <v>0</v>
      </c>
      <c r="BL156" s="19" t="s">
        <v>234</v>
      </c>
      <c r="BM156" s="233" t="s">
        <v>1083</v>
      </c>
    </row>
    <row r="157" s="2" customFormat="1" ht="21.75" customHeight="1">
      <c r="A157" s="40"/>
      <c r="B157" s="41"/>
      <c r="C157" s="221" t="s">
        <v>329</v>
      </c>
      <c r="D157" s="221" t="s">
        <v>145</v>
      </c>
      <c r="E157" s="222" t="s">
        <v>845</v>
      </c>
      <c r="F157" s="223" t="s">
        <v>1084</v>
      </c>
      <c r="G157" s="224" t="s">
        <v>478</v>
      </c>
      <c r="H157" s="293"/>
      <c r="I157" s="226"/>
      <c r="J157" s="227">
        <f>ROUND(I157*H157,2)</f>
        <v>0</v>
      </c>
      <c r="K157" s="228"/>
      <c r="L157" s="46"/>
      <c r="M157" s="229" t="s">
        <v>19</v>
      </c>
      <c r="N157" s="230" t="s">
        <v>45</v>
      </c>
      <c r="O157" s="86"/>
      <c r="P157" s="231">
        <f>O157*H157</f>
        <v>0</v>
      </c>
      <c r="Q157" s="231">
        <v>0</v>
      </c>
      <c r="R157" s="231">
        <f>Q157*H157</f>
        <v>0</v>
      </c>
      <c r="S157" s="231">
        <v>0</v>
      </c>
      <c r="T157" s="232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33" t="s">
        <v>234</v>
      </c>
      <c r="AT157" s="233" t="s">
        <v>145</v>
      </c>
      <c r="AU157" s="233" t="s">
        <v>84</v>
      </c>
      <c r="AY157" s="19" t="s">
        <v>142</v>
      </c>
      <c r="BE157" s="234">
        <f>IF(N157="základní",J157,0)</f>
        <v>0</v>
      </c>
      <c r="BF157" s="234">
        <f>IF(N157="snížená",J157,0)</f>
        <v>0</v>
      </c>
      <c r="BG157" s="234">
        <f>IF(N157="zákl. přenesená",J157,0)</f>
        <v>0</v>
      </c>
      <c r="BH157" s="234">
        <f>IF(N157="sníž. přenesená",J157,0)</f>
        <v>0</v>
      </c>
      <c r="BI157" s="234">
        <f>IF(N157="nulová",J157,0)</f>
        <v>0</v>
      </c>
      <c r="BJ157" s="19" t="s">
        <v>82</v>
      </c>
      <c r="BK157" s="234">
        <f>ROUND(I157*H157,2)</f>
        <v>0</v>
      </c>
      <c r="BL157" s="19" t="s">
        <v>234</v>
      </c>
      <c r="BM157" s="233" t="s">
        <v>1085</v>
      </c>
    </row>
    <row r="158" s="12" customFormat="1" ht="22.8" customHeight="1">
      <c r="A158" s="12"/>
      <c r="B158" s="205"/>
      <c r="C158" s="206"/>
      <c r="D158" s="207" t="s">
        <v>73</v>
      </c>
      <c r="E158" s="219" t="s">
        <v>1086</v>
      </c>
      <c r="F158" s="219" t="s">
        <v>1087</v>
      </c>
      <c r="G158" s="206"/>
      <c r="H158" s="206"/>
      <c r="I158" s="209"/>
      <c r="J158" s="220">
        <f>BK158</f>
        <v>0</v>
      </c>
      <c r="K158" s="206"/>
      <c r="L158" s="211"/>
      <c r="M158" s="212"/>
      <c r="N158" s="213"/>
      <c r="O158" s="213"/>
      <c r="P158" s="214">
        <f>SUM(P159:P164)</f>
        <v>0</v>
      </c>
      <c r="Q158" s="213"/>
      <c r="R158" s="214">
        <f>SUM(R159:R164)</f>
        <v>0</v>
      </c>
      <c r="S158" s="213"/>
      <c r="T158" s="215">
        <f>SUM(T159:T164)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6" t="s">
        <v>84</v>
      </c>
      <c r="AT158" s="217" t="s">
        <v>73</v>
      </c>
      <c r="AU158" s="217" t="s">
        <v>82</v>
      </c>
      <c r="AY158" s="216" t="s">
        <v>142</v>
      </c>
      <c r="BK158" s="218">
        <f>SUM(BK159:BK164)</f>
        <v>0</v>
      </c>
    </row>
    <row r="159" s="2" customFormat="1" ht="16.5" customHeight="1">
      <c r="A159" s="40"/>
      <c r="B159" s="41"/>
      <c r="C159" s="221" t="s">
        <v>333</v>
      </c>
      <c r="D159" s="221" t="s">
        <v>145</v>
      </c>
      <c r="E159" s="222" t="s">
        <v>1088</v>
      </c>
      <c r="F159" s="223" t="s">
        <v>1089</v>
      </c>
      <c r="G159" s="224" t="s">
        <v>174</v>
      </c>
      <c r="H159" s="225">
        <v>18.5</v>
      </c>
      <c r="I159" s="226"/>
      <c r="J159" s="227">
        <f>ROUND(I159*H159,2)</f>
        <v>0</v>
      </c>
      <c r="K159" s="228"/>
      <c r="L159" s="46"/>
      <c r="M159" s="229" t="s">
        <v>19</v>
      </c>
      <c r="N159" s="230" t="s">
        <v>45</v>
      </c>
      <c r="O159" s="86"/>
      <c r="P159" s="231">
        <f>O159*H159</f>
        <v>0</v>
      </c>
      <c r="Q159" s="231">
        <v>0</v>
      </c>
      <c r="R159" s="231">
        <f>Q159*H159</f>
        <v>0</v>
      </c>
      <c r="S159" s="231">
        <v>0</v>
      </c>
      <c r="T159" s="232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33" t="s">
        <v>234</v>
      </c>
      <c r="AT159" s="233" t="s">
        <v>145</v>
      </c>
      <c r="AU159" s="233" t="s">
        <v>84</v>
      </c>
      <c r="AY159" s="19" t="s">
        <v>142</v>
      </c>
      <c r="BE159" s="234">
        <f>IF(N159="základní",J159,0)</f>
        <v>0</v>
      </c>
      <c r="BF159" s="234">
        <f>IF(N159="snížená",J159,0)</f>
        <v>0</v>
      </c>
      <c r="BG159" s="234">
        <f>IF(N159="zákl. přenesená",J159,0)</f>
        <v>0</v>
      </c>
      <c r="BH159" s="234">
        <f>IF(N159="sníž. přenesená",J159,0)</f>
        <v>0</v>
      </c>
      <c r="BI159" s="234">
        <f>IF(N159="nulová",J159,0)</f>
        <v>0</v>
      </c>
      <c r="BJ159" s="19" t="s">
        <v>82</v>
      </c>
      <c r="BK159" s="234">
        <f>ROUND(I159*H159,2)</f>
        <v>0</v>
      </c>
      <c r="BL159" s="19" t="s">
        <v>234</v>
      </c>
      <c r="BM159" s="233" t="s">
        <v>1090</v>
      </c>
    </row>
    <row r="160" s="13" customFormat="1">
      <c r="A160" s="13"/>
      <c r="B160" s="235"/>
      <c r="C160" s="236"/>
      <c r="D160" s="237" t="s">
        <v>151</v>
      </c>
      <c r="E160" s="238" t="s">
        <v>19</v>
      </c>
      <c r="F160" s="239" t="s">
        <v>1091</v>
      </c>
      <c r="G160" s="236"/>
      <c r="H160" s="240">
        <v>18.5</v>
      </c>
      <c r="I160" s="241"/>
      <c r="J160" s="236"/>
      <c r="K160" s="236"/>
      <c r="L160" s="242"/>
      <c r="M160" s="243"/>
      <c r="N160" s="244"/>
      <c r="O160" s="244"/>
      <c r="P160" s="244"/>
      <c r="Q160" s="244"/>
      <c r="R160" s="244"/>
      <c r="S160" s="244"/>
      <c r="T160" s="24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6" t="s">
        <v>151</v>
      </c>
      <c r="AU160" s="246" t="s">
        <v>84</v>
      </c>
      <c r="AV160" s="13" t="s">
        <v>84</v>
      </c>
      <c r="AW160" s="13" t="s">
        <v>35</v>
      </c>
      <c r="AX160" s="13" t="s">
        <v>82</v>
      </c>
      <c r="AY160" s="246" t="s">
        <v>142</v>
      </c>
    </row>
    <row r="161" s="2" customFormat="1" ht="16.5" customHeight="1">
      <c r="A161" s="40"/>
      <c r="B161" s="41"/>
      <c r="C161" s="221" t="s">
        <v>338</v>
      </c>
      <c r="D161" s="221" t="s">
        <v>145</v>
      </c>
      <c r="E161" s="222" t="s">
        <v>1092</v>
      </c>
      <c r="F161" s="223" t="s">
        <v>1093</v>
      </c>
      <c r="G161" s="224" t="s">
        <v>208</v>
      </c>
      <c r="H161" s="225">
        <v>17.399999999999999</v>
      </c>
      <c r="I161" s="226"/>
      <c r="J161" s="227">
        <f>ROUND(I161*H161,2)</f>
        <v>0</v>
      </c>
      <c r="K161" s="228"/>
      <c r="L161" s="46"/>
      <c r="M161" s="229" t="s">
        <v>19</v>
      </c>
      <c r="N161" s="230" t="s">
        <v>45</v>
      </c>
      <c r="O161" s="86"/>
      <c r="P161" s="231">
        <f>O161*H161</f>
        <v>0</v>
      </c>
      <c r="Q161" s="231">
        <v>0</v>
      </c>
      <c r="R161" s="231">
        <f>Q161*H161</f>
        <v>0</v>
      </c>
      <c r="S161" s="231">
        <v>0</v>
      </c>
      <c r="T161" s="232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33" t="s">
        <v>234</v>
      </c>
      <c r="AT161" s="233" t="s">
        <v>145</v>
      </c>
      <c r="AU161" s="233" t="s">
        <v>84</v>
      </c>
      <c r="AY161" s="19" t="s">
        <v>142</v>
      </c>
      <c r="BE161" s="234">
        <f>IF(N161="základní",J161,0)</f>
        <v>0</v>
      </c>
      <c r="BF161" s="234">
        <f>IF(N161="snížená",J161,0)</f>
        <v>0</v>
      </c>
      <c r="BG161" s="234">
        <f>IF(N161="zákl. přenesená",J161,0)</f>
        <v>0</v>
      </c>
      <c r="BH161" s="234">
        <f>IF(N161="sníž. přenesená",J161,0)</f>
        <v>0</v>
      </c>
      <c r="BI161" s="234">
        <f>IF(N161="nulová",J161,0)</f>
        <v>0</v>
      </c>
      <c r="BJ161" s="19" t="s">
        <v>82</v>
      </c>
      <c r="BK161" s="234">
        <f>ROUND(I161*H161,2)</f>
        <v>0</v>
      </c>
      <c r="BL161" s="19" t="s">
        <v>234</v>
      </c>
      <c r="BM161" s="233" t="s">
        <v>1094</v>
      </c>
    </row>
    <row r="162" s="13" customFormat="1">
      <c r="A162" s="13"/>
      <c r="B162" s="235"/>
      <c r="C162" s="236"/>
      <c r="D162" s="237" t="s">
        <v>151</v>
      </c>
      <c r="E162" s="238" t="s">
        <v>19</v>
      </c>
      <c r="F162" s="239" t="s">
        <v>1005</v>
      </c>
      <c r="G162" s="236"/>
      <c r="H162" s="240">
        <v>17.399999999999999</v>
      </c>
      <c r="I162" s="241"/>
      <c r="J162" s="236"/>
      <c r="K162" s="236"/>
      <c r="L162" s="242"/>
      <c r="M162" s="243"/>
      <c r="N162" s="244"/>
      <c r="O162" s="244"/>
      <c r="P162" s="244"/>
      <c r="Q162" s="244"/>
      <c r="R162" s="244"/>
      <c r="S162" s="244"/>
      <c r="T162" s="245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6" t="s">
        <v>151</v>
      </c>
      <c r="AU162" s="246" t="s">
        <v>84</v>
      </c>
      <c r="AV162" s="13" t="s">
        <v>84</v>
      </c>
      <c r="AW162" s="13" t="s">
        <v>35</v>
      </c>
      <c r="AX162" s="13" t="s">
        <v>82</v>
      </c>
      <c r="AY162" s="246" t="s">
        <v>142</v>
      </c>
    </row>
    <row r="163" s="2" customFormat="1" ht="16.5" customHeight="1">
      <c r="A163" s="40"/>
      <c r="B163" s="41"/>
      <c r="C163" s="221" t="s">
        <v>348</v>
      </c>
      <c r="D163" s="221" t="s">
        <v>145</v>
      </c>
      <c r="E163" s="222" t="s">
        <v>1095</v>
      </c>
      <c r="F163" s="223" t="s">
        <v>1096</v>
      </c>
      <c r="G163" s="224" t="s">
        <v>174</v>
      </c>
      <c r="H163" s="225">
        <v>18.5</v>
      </c>
      <c r="I163" s="226"/>
      <c r="J163" s="227">
        <f>ROUND(I163*H163,2)</f>
        <v>0</v>
      </c>
      <c r="K163" s="228"/>
      <c r="L163" s="46"/>
      <c r="M163" s="229" t="s">
        <v>19</v>
      </c>
      <c r="N163" s="230" t="s">
        <v>45</v>
      </c>
      <c r="O163" s="86"/>
      <c r="P163" s="231">
        <f>O163*H163</f>
        <v>0</v>
      </c>
      <c r="Q163" s="231">
        <v>0</v>
      </c>
      <c r="R163" s="231">
        <f>Q163*H163</f>
        <v>0</v>
      </c>
      <c r="S163" s="231">
        <v>0</v>
      </c>
      <c r="T163" s="232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33" t="s">
        <v>234</v>
      </c>
      <c r="AT163" s="233" t="s">
        <v>145</v>
      </c>
      <c r="AU163" s="233" t="s">
        <v>84</v>
      </c>
      <c r="AY163" s="19" t="s">
        <v>142</v>
      </c>
      <c r="BE163" s="234">
        <f>IF(N163="základní",J163,0)</f>
        <v>0</v>
      </c>
      <c r="BF163" s="234">
        <f>IF(N163="snížená",J163,0)</f>
        <v>0</v>
      </c>
      <c r="BG163" s="234">
        <f>IF(N163="zákl. přenesená",J163,0)</f>
        <v>0</v>
      </c>
      <c r="BH163" s="234">
        <f>IF(N163="sníž. přenesená",J163,0)</f>
        <v>0</v>
      </c>
      <c r="BI163" s="234">
        <f>IF(N163="nulová",J163,0)</f>
        <v>0</v>
      </c>
      <c r="BJ163" s="19" t="s">
        <v>82</v>
      </c>
      <c r="BK163" s="234">
        <f>ROUND(I163*H163,2)</f>
        <v>0</v>
      </c>
      <c r="BL163" s="19" t="s">
        <v>234</v>
      </c>
      <c r="BM163" s="233" t="s">
        <v>1097</v>
      </c>
    </row>
    <row r="164" s="2" customFormat="1" ht="21.75" customHeight="1">
      <c r="A164" s="40"/>
      <c r="B164" s="41"/>
      <c r="C164" s="221" t="s">
        <v>353</v>
      </c>
      <c r="D164" s="221" t="s">
        <v>145</v>
      </c>
      <c r="E164" s="222" t="s">
        <v>1098</v>
      </c>
      <c r="F164" s="223" t="s">
        <v>1099</v>
      </c>
      <c r="G164" s="224" t="s">
        <v>478</v>
      </c>
      <c r="H164" s="293"/>
      <c r="I164" s="226"/>
      <c r="J164" s="227">
        <f>ROUND(I164*H164,2)</f>
        <v>0</v>
      </c>
      <c r="K164" s="228"/>
      <c r="L164" s="46"/>
      <c r="M164" s="229" t="s">
        <v>19</v>
      </c>
      <c r="N164" s="230" t="s">
        <v>45</v>
      </c>
      <c r="O164" s="86"/>
      <c r="P164" s="231">
        <f>O164*H164</f>
        <v>0</v>
      </c>
      <c r="Q164" s="231">
        <v>0</v>
      </c>
      <c r="R164" s="231">
        <f>Q164*H164</f>
        <v>0</v>
      </c>
      <c r="S164" s="231">
        <v>0</v>
      </c>
      <c r="T164" s="232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33" t="s">
        <v>234</v>
      </c>
      <c r="AT164" s="233" t="s">
        <v>145</v>
      </c>
      <c r="AU164" s="233" t="s">
        <v>84</v>
      </c>
      <c r="AY164" s="19" t="s">
        <v>142</v>
      </c>
      <c r="BE164" s="234">
        <f>IF(N164="základní",J164,0)</f>
        <v>0</v>
      </c>
      <c r="BF164" s="234">
        <f>IF(N164="snížená",J164,0)</f>
        <v>0</v>
      </c>
      <c r="BG164" s="234">
        <f>IF(N164="zákl. přenesená",J164,0)</f>
        <v>0</v>
      </c>
      <c r="BH164" s="234">
        <f>IF(N164="sníž. přenesená",J164,0)</f>
        <v>0</v>
      </c>
      <c r="BI164" s="234">
        <f>IF(N164="nulová",J164,0)</f>
        <v>0</v>
      </c>
      <c r="BJ164" s="19" t="s">
        <v>82</v>
      </c>
      <c r="BK164" s="234">
        <f>ROUND(I164*H164,2)</f>
        <v>0</v>
      </c>
      <c r="BL164" s="19" t="s">
        <v>234</v>
      </c>
      <c r="BM164" s="233" t="s">
        <v>1100</v>
      </c>
    </row>
    <row r="165" s="12" customFormat="1" ht="22.8" customHeight="1">
      <c r="A165" s="12"/>
      <c r="B165" s="205"/>
      <c r="C165" s="206"/>
      <c r="D165" s="207" t="s">
        <v>73</v>
      </c>
      <c r="E165" s="219" t="s">
        <v>480</v>
      </c>
      <c r="F165" s="219" t="s">
        <v>481</v>
      </c>
      <c r="G165" s="206"/>
      <c r="H165" s="206"/>
      <c r="I165" s="209"/>
      <c r="J165" s="220">
        <f>BK165</f>
        <v>0</v>
      </c>
      <c r="K165" s="206"/>
      <c r="L165" s="211"/>
      <c r="M165" s="212"/>
      <c r="N165" s="213"/>
      <c r="O165" s="213"/>
      <c r="P165" s="214">
        <f>SUM(P166:P168)</f>
        <v>0</v>
      </c>
      <c r="Q165" s="213"/>
      <c r="R165" s="214">
        <f>SUM(R166:R168)</f>
        <v>0</v>
      </c>
      <c r="S165" s="213"/>
      <c r="T165" s="215">
        <f>SUM(T166:T168)</f>
        <v>0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6" t="s">
        <v>84</v>
      </c>
      <c r="AT165" s="217" t="s">
        <v>73</v>
      </c>
      <c r="AU165" s="217" t="s">
        <v>82</v>
      </c>
      <c r="AY165" s="216" t="s">
        <v>142</v>
      </c>
      <c r="BK165" s="218">
        <f>SUM(BK166:BK168)</f>
        <v>0</v>
      </c>
    </row>
    <row r="166" s="2" customFormat="1" ht="21.75" customHeight="1">
      <c r="A166" s="40"/>
      <c r="B166" s="41"/>
      <c r="C166" s="221" t="s">
        <v>358</v>
      </c>
      <c r="D166" s="221" t="s">
        <v>145</v>
      </c>
      <c r="E166" s="222" t="s">
        <v>1101</v>
      </c>
      <c r="F166" s="223" t="s">
        <v>1102</v>
      </c>
      <c r="G166" s="224" t="s">
        <v>155</v>
      </c>
      <c r="H166" s="225">
        <v>1</v>
      </c>
      <c r="I166" s="226"/>
      <c r="J166" s="227">
        <f>ROUND(I166*H166,2)</f>
        <v>0</v>
      </c>
      <c r="K166" s="228"/>
      <c r="L166" s="46"/>
      <c r="M166" s="229" t="s">
        <v>19</v>
      </c>
      <c r="N166" s="230" t="s">
        <v>45</v>
      </c>
      <c r="O166" s="86"/>
      <c r="P166" s="231">
        <f>O166*H166</f>
        <v>0</v>
      </c>
      <c r="Q166" s="231">
        <v>0</v>
      </c>
      <c r="R166" s="231">
        <f>Q166*H166</f>
        <v>0</v>
      </c>
      <c r="S166" s="231">
        <v>0</v>
      </c>
      <c r="T166" s="232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33" t="s">
        <v>234</v>
      </c>
      <c r="AT166" s="233" t="s">
        <v>145</v>
      </c>
      <c r="AU166" s="233" t="s">
        <v>84</v>
      </c>
      <c r="AY166" s="19" t="s">
        <v>142</v>
      </c>
      <c r="BE166" s="234">
        <f>IF(N166="základní",J166,0)</f>
        <v>0</v>
      </c>
      <c r="BF166" s="234">
        <f>IF(N166="snížená",J166,0)</f>
        <v>0</v>
      </c>
      <c r="BG166" s="234">
        <f>IF(N166="zákl. přenesená",J166,0)</f>
        <v>0</v>
      </c>
      <c r="BH166" s="234">
        <f>IF(N166="sníž. přenesená",J166,0)</f>
        <v>0</v>
      </c>
      <c r="BI166" s="234">
        <f>IF(N166="nulová",J166,0)</f>
        <v>0</v>
      </c>
      <c r="BJ166" s="19" t="s">
        <v>82</v>
      </c>
      <c r="BK166" s="234">
        <f>ROUND(I166*H166,2)</f>
        <v>0</v>
      </c>
      <c r="BL166" s="19" t="s">
        <v>234</v>
      </c>
      <c r="BM166" s="233" t="s">
        <v>1103</v>
      </c>
    </row>
    <row r="167" s="2" customFormat="1">
      <c r="A167" s="40"/>
      <c r="B167" s="41"/>
      <c r="C167" s="42"/>
      <c r="D167" s="237" t="s">
        <v>157</v>
      </c>
      <c r="E167" s="42"/>
      <c r="F167" s="247" t="s">
        <v>1104</v>
      </c>
      <c r="G167" s="42"/>
      <c r="H167" s="42"/>
      <c r="I167" s="138"/>
      <c r="J167" s="42"/>
      <c r="K167" s="42"/>
      <c r="L167" s="46"/>
      <c r="M167" s="248"/>
      <c r="N167" s="249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157</v>
      </c>
      <c r="AU167" s="19" t="s">
        <v>84</v>
      </c>
    </row>
    <row r="168" s="2" customFormat="1" ht="21.75" customHeight="1">
      <c r="A168" s="40"/>
      <c r="B168" s="41"/>
      <c r="C168" s="221" t="s">
        <v>364</v>
      </c>
      <c r="D168" s="221" t="s">
        <v>145</v>
      </c>
      <c r="E168" s="222" t="s">
        <v>542</v>
      </c>
      <c r="F168" s="223" t="s">
        <v>1105</v>
      </c>
      <c r="G168" s="224" t="s">
        <v>478</v>
      </c>
      <c r="H168" s="293"/>
      <c r="I168" s="226"/>
      <c r="J168" s="227">
        <f>ROUND(I168*H168,2)</f>
        <v>0</v>
      </c>
      <c r="K168" s="228"/>
      <c r="L168" s="46"/>
      <c r="M168" s="229" t="s">
        <v>19</v>
      </c>
      <c r="N168" s="230" t="s">
        <v>45</v>
      </c>
      <c r="O168" s="86"/>
      <c r="P168" s="231">
        <f>O168*H168</f>
        <v>0</v>
      </c>
      <c r="Q168" s="231">
        <v>0</v>
      </c>
      <c r="R168" s="231">
        <f>Q168*H168</f>
        <v>0</v>
      </c>
      <c r="S168" s="231">
        <v>0</v>
      </c>
      <c r="T168" s="232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33" t="s">
        <v>234</v>
      </c>
      <c r="AT168" s="233" t="s">
        <v>145</v>
      </c>
      <c r="AU168" s="233" t="s">
        <v>84</v>
      </c>
      <c r="AY168" s="19" t="s">
        <v>142</v>
      </c>
      <c r="BE168" s="234">
        <f>IF(N168="základní",J168,0)</f>
        <v>0</v>
      </c>
      <c r="BF168" s="234">
        <f>IF(N168="snížená",J168,0)</f>
        <v>0</v>
      </c>
      <c r="BG168" s="234">
        <f>IF(N168="zákl. přenesená",J168,0)</f>
        <v>0</v>
      </c>
      <c r="BH168" s="234">
        <f>IF(N168="sníž. přenesená",J168,0)</f>
        <v>0</v>
      </c>
      <c r="BI168" s="234">
        <f>IF(N168="nulová",J168,0)</f>
        <v>0</v>
      </c>
      <c r="BJ168" s="19" t="s">
        <v>82</v>
      </c>
      <c r="BK168" s="234">
        <f>ROUND(I168*H168,2)</f>
        <v>0</v>
      </c>
      <c r="BL168" s="19" t="s">
        <v>234</v>
      </c>
      <c r="BM168" s="233" t="s">
        <v>1106</v>
      </c>
    </row>
    <row r="169" s="12" customFormat="1" ht="22.8" customHeight="1">
      <c r="A169" s="12"/>
      <c r="B169" s="205"/>
      <c r="C169" s="206"/>
      <c r="D169" s="207" t="s">
        <v>73</v>
      </c>
      <c r="E169" s="219" t="s">
        <v>1107</v>
      </c>
      <c r="F169" s="219" t="s">
        <v>1108</v>
      </c>
      <c r="G169" s="206"/>
      <c r="H169" s="206"/>
      <c r="I169" s="209"/>
      <c r="J169" s="220">
        <f>BK169</f>
        <v>0</v>
      </c>
      <c r="K169" s="206"/>
      <c r="L169" s="211"/>
      <c r="M169" s="212"/>
      <c r="N169" s="213"/>
      <c r="O169" s="213"/>
      <c r="P169" s="214">
        <f>SUM(P170:P182)</f>
        <v>0</v>
      </c>
      <c r="Q169" s="213"/>
      <c r="R169" s="214">
        <f>SUM(R170:R182)</f>
        <v>0</v>
      </c>
      <c r="S169" s="213"/>
      <c r="T169" s="215">
        <f>SUM(T170:T182)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6" t="s">
        <v>84</v>
      </c>
      <c r="AT169" s="217" t="s">
        <v>73</v>
      </c>
      <c r="AU169" s="217" t="s">
        <v>82</v>
      </c>
      <c r="AY169" s="216" t="s">
        <v>142</v>
      </c>
      <c r="BK169" s="218">
        <f>SUM(BK170:BK182)</f>
        <v>0</v>
      </c>
    </row>
    <row r="170" s="2" customFormat="1" ht="16.5" customHeight="1">
      <c r="A170" s="40"/>
      <c r="B170" s="41"/>
      <c r="C170" s="221" t="s">
        <v>370</v>
      </c>
      <c r="D170" s="221" t="s">
        <v>145</v>
      </c>
      <c r="E170" s="222" t="s">
        <v>1109</v>
      </c>
      <c r="F170" s="223" t="s">
        <v>1110</v>
      </c>
      <c r="G170" s="224" t="s">
        <v>208</v>
      </c>
      <c r="H170" s="225">
        <v>17.399999999999999</v>
      </c>
      <c r="I170" s="226"/>
      <c r="J170" s="227">
        <f>ROUND(I170*H170,2)</f>
        <v>0</v>
      </c>
      <c r="K170" s="228"/>
      <c r="L170" s="46"/>
      <c r="M170" s="229" t="s">
        <v>19</v>
      </c>
      <c r="N170" s="230" t="s">
        <v>45</v>
      </c>
      <c r="O170" s="86"/>
      <c r="P170" s="231">
        <f>O170*H170</f>
        <v>0</v>
      </c>
      <c r="Q170" s="231">
        <v>0</v>
      </c>
      <c r="R170" s="231">
        <f>Q170*H170</f>
        <v>0</v>
      </c>
      <c r="S170" s="231">
        <v>0</v>
      </c>
      <c r="T170" s="232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33" t="s">
        <v>234</v>
      </c>
      <c r="AT170" s="233" t="s">
        <v>145</v>
      </c>
      <c r="AU170" s="233" t="s">
        <v>84</v>
      </c>
      <c r="AY170" s="19" t="s">
        <v>142</v>
      </c>
      <c r="BE170" s="234">
        <f>IF(N170="základní",J170,0)</f>
        <v>0</v>
      </c>
      <c r="BF170" s="234">
        <f>IF(N170="snížená",J170,0)</f>
        <v>0</v>
      </c>
      <c r="BG170" s="234">
        <f>IF(N170="zákl. přenesená",J170,0)</f>
        <v>0</v>
      </c>
      <c r="BH170" s="234">
        <f>IF(N170="sníž. přenesená",J170,0)</f>
        <v>0</v>
      </c>
      <c r="BI170" s="234">
        <f>IF(N170="nulová",J170,0)</f>
        <v>0</v>
      </c>
      <c r="BJ170" s="19" t="s">
        <v>82</v>
      </c>
      <c r="BK170" s="234">
        <f>ROUND(I170*H170,2)</f>
        <v>0</v>
      </c>
      <c r="BL170" s="19" t="s">
        <v>234</v>
      </c>
      <c r="BM170" s="233" t="s">
        <v>1111</v>
      </c>
    </row>
    <row r="171" s="13" customFormat="1">
      <c r="A171" s="13"/>
      <c r="B171" s="235"/>
      <c r="C171" s="236"/>
      <c r="D171" s="237" t="s">
        <v>151</v>
      </c>
      <c r="E171" s="238" t="s">
        <v>19</v>
      </c>
      <c r="F171" s="239" t="s">
        <v>1005</v>
      </c>
      <c r="G171" s="236"/>
      <c r="H171" s="240">
        <v>17.399999999999999</v>
      </c>
      <c r="I171" s="241"/>
      <c r="J171" s="236"/>
      <c r="K171" s="236"/>
      <c r="L171" s="242"/>
      <c r="M171" s="243"/>
      <c r="N171" s="244"/>
      <c r="O171" s="244"/>
      <c r="P171" s="244"/>
      <c r="Q171" s="244"/>
      <c r="R171" s="244"/>
      <c r="S171" s="244"/>
      <c r="T171" s="24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6" t="s">
        <v>151</v>
      </c>
      <c r="AU171" s="246" t="s">
        <v>84</v>
      </c>
      <c r="AV171" s="13" t="s">
        <v>84</v>
      </c>
      <c r="AW171" s="13" t="s">
        <v>35</v>
      </c>
      <c r="AX171" s="13" t="s">
        <v>82</v>
      </c>
      <c r="AY171" s="246" t="s">
        <v>142</v>
      </c>
    </row>
    <row r="172" s="2" customFormat="1" ht="16.5" customHeight="1">
      <c r="A172" s="40"/>
      <c r="B172" s="41"/>
      <c r="C172" s="282" t="s">
        <v>374</v>
      </c>
      <c r="D172" s="282" t="s">
        <v>263</v>
      </c>
      <c r="E172" s="283" t="s">
        <v>1112</v>
      </c>
      <c r="F172" s="284" t="s">
        <v>1113</v>
      </c>
      <c r="G172" s="285" t="s">
        <v>155</v>
      </c>
      <c r="H172" s="286">
        <v>58</v>
      </c>
      <c r="I172" s="287"/>
      <c r="J172" s="288">
        <f>ROUND(I172*H172,2)</f>
        <v>0</v>
      </c>
      <c r="K172" s="289"/>
      <c r="L172" s="290"/>
      <c r="M172" s="291" t="s">
        <v>19</v>
      </c>
      <c r="N172" s="292" t="s">
        <v>45</v>
      </c>
      <c r="O172" s="86"/>
      <c r="P172" s="231">
        <f>O172*H172</f>
        <v>0</v>
      </c>
      <c r="Q172" s="231">
        <v>0</v>
      </c>
      <c r="R172" s="231">
        <f>Q172*H172</f>
        <v>0</v>
      </c>
      <c r="S172" s="231">
        <v>0</v>
      </c>
      <c r="T172" s="232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33" t="s">
        <v>313</v>
      </c>
      <c r="AT172" s="233" t="s">
        <v>263</v>
      </c>
      <c r="AU172" s="233" t="s">
        <v>84</v>
      </c>
      <c r="AY172" s="19" t="s">
        <v>142</v>
      </c>
      <c r="BE172" s="234">
        <f>IF(N172="základní",J172,0)</f>
        <v>0</v>
      </c>
      <c r="BF172" s="234">
        <f>IF(N172="snížená",J172,0)</f>
        <v>0</v>
      </c>
      <c r="BG172" s="234">
        <f>IF(N172="zákl. přenesená",J172,0)</f>
        <v>0</v>
      </c>
      <c r="BH172" s="234">
        <f>IF(N172="sníž. přenesená",J172,0)</f>
        <v>0</v>
      </c>
      <c r="BI172" s="234">
        <f>IF(N172="nulová",J172,0)</f>
        <v>0</v>
      </c>
      <c r="BJ172" s="19" t="s">
        <v>82</v>
      </c>
      <c r="BK172" s="234">
        <f>ROUND(I172*H172,2)</f>
        <v>0</v>
      </c>
      <c r="BL172" s="19" t="s">
        <v>234</v>
      </c>
      <c r="BM172" s="233" t="s">
        <v>1114</v>
      </c>
    </row>
    <row r="173" s="2" customFormat="1">
      <c r="A173" s="40"/>
      <c r="B173" s="41"/>
      <c r="C173" s="42"/>
      <c r="D173" s="237" t="s">
        <v>157</v>
      </c>
      <c r="E173" s="42"/>
      <c r="F173" s="247" t="s">
        <v>1115</v>
      </c>
      <c r="G173" s="42"/>
      <c r="H173" s="42"/>
      <c r="I173" s="138"/>
      <c r="J173" s="42"/>
      <c r="K173" s="42"/>
      <c r="L173" s="46"/>
      <c r="M173" s="248"/>
      <c r="N173" s="249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157</v>
      </c>
      <c r="AU173" s="19" t="s">
        <v>84</v>
      </c>
    </row>
    <row r="174" s="13" customFormat="1">
      <c r="A174" s="13"/>
      <c r="B174" s="235"/>
      <c r="C174" s="236"/>
      <c r="D174" s="237" t="s">
        <v>151</v>
      </c>
      <c r="E174" s="238" t="s">
        <v>19</v>
      </c>
      <c r="F174" s="239" t="s">
        <v>1116</v>
      </c>
      <c r="G174" s="236"/>
      <c r="H174" s="240">
        <v>58</v>
      </c>
      <c r="I174" s="241"/>
      <c r="J174" s="236"/>
      <c r="K174" s="236"/>
      <c r="L174" s="242"/>
      <c r="M174" s="243"/>
      <c r="N174" s="244"/>
      <c r="O174" s="244"/>
      <c r="P174" s="244"/>
      <c r="Q174" s="244"/>
      <c r="R174" s="244"/>
      <c r="S174" s="244"/>
      <c r="T174" s="245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6" t="s">
        <v>151</v>
      </c>
      <c r="AU174" s="246" t="s">
        <v>84</v>
      </c>
      <c r="AV174" s="13" t="s">
        <v>84</v>
      </c>
      <c r="AW174" s="13" t="s">
        <v>35</v>
      </c>
      <c r="AX174" s="13" t="s">
        <v>82</v>
      </c>
      <c r="AY174" s="246" t="s">
        <v>142</v>
      </c>
    </row>
    <row r="175" s="2" customFormat="1" ht="16.5" customHeight="1">
      <c r="A175" s="40"/>
      <c r="B175" s="41"/>
      <c r="C175" s="221" t="s">
        <v>378</v>
      </c>
      <c r="D175" s="221" t="s">
        <v>145</v>
      </c>
      <c r="E175" s="222" t="s">
        <v>1117</v>
      </c>
      <c r="F175" s="223" t="s">
        <v>1118</v>
      </c>
      <c r="G175" s="224" t="s">
        <v>174</v>
      </c>
      <c r="H175" s="225">
        <v>18.5</v>
      </c>
      <c r="I175" s="226"/>
      <c r="J175" s="227">
        <f>ROUND(I175*H175,2)</f>
        <v>0</v>
      </c>
      <c r="K175" s="228"/>
      <c r="L175" s="46"/>
      <c r="M175" s="229" t="s">
        <v>19</v>
      </c>
      <c r="N175" s="230" t="s">
        <v>45</v>
      </c>
      <c r="O175" s="86"/>
      <c r="P175" s="231">
        <f>O175*H175</f>
        <v>0</v>
      </c>
      <c r="Q175" s="231">
        <v>0</v>
      </c>
      <c r="R175" s="231">
        <f>Q175*H175</f>
        <v>0</v>
      </c>
      <c r="S175" s="231">
        <v>0</v>
      </c>
      <c r="T175" s="232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33" t="s">
        <v>234</v>
      </c>
      <c r="AT175" s="233" t="s">
        <v>145</v>
      </c>
      <c r="AU175" s="233" t="s">
        <v>84</v>
      </c>
      <c r="AY175" s="19" t="s">
        <v>142</v>
      </c>
      <c r="BE175" s="234">
        <f>IF(N175="základní",J175,0)</f>
        <v>0</v>
      </c>
      <c r="BF175" s="234">
        <f>IF(N175="snížená",J175,0)</f>
        <v>0</v>
      </c>
      <c r="BG175" s="234">
        <f>IF(N175="zákl. přenesená",J175,0)</f>
        <v>0</v>
      </c>
      <c r="BH175" s="234">
        <f>IF(N175="sníž. přenesená",J175,0)</f>
        <v>0</v>
      </c>
      <c r="BI175" s="234">
        <f>IF(N175="nulová",J175,0)</f>
        <v>0</v>
      </c>
      <c r="BJ175" s="19" t="s">
        <v>82</v>
      </c>
      <c r="BK175" s="234">
        <f>ROUND(I175*H175,2)</f>
        <v>0</v>
      </c>
      <c r="BL175" s="19" t="s">
        <v>234</v>
      </c>
      <c r="BM175" s="233" t="s">
        <v>1119</v>
      </c>
    </row>
    <row r="176" s="13" customFormat="1">
      <c r="A176" s="13"/>
      <c r="B176" s="235"/>
      <c r="C176" s="236"/>
      <c r="D176" s="237" t="s">
        <v>151</v>
      </c>
      <c r="E176" s="238" t="s">
        <v>19</v>
      </c>
      <c r="F176" s="239" t="s">
        <v>1091</v>
      </c>
      <c r="G176" s="236"/>
      <c r="H176" s="240">
        <v>18.5</v>
      </c>
      <c r="I176" s="241"/>
      <c r="J176" s="236"/>
      <c r="K176" s="236"/>
      <c r="L176" s="242"/>
      <c r="M176" s="243"/>
      <c r="N176" s="244"/>
      <c r="O176" s="244"/>
      <c r="P176" s="244"/>
      <c r="Q176" s="244"/>
      <c r="R176" s="244"/>
      <c r="S176" s="244"/>
      <c r="T176" s="24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6" t="s">
        <v>151</v>
      </c>
      <c r="AU176" s="246" t="s">
        <v>84</v>
      </c>
      <c r="AV176" s="13" t="s">
        <v>84</v>
      </c>
      <c r="AW176" s="13" t="s">
        <v>35</v>
      </c>
      <c r="AX176" s="13" t="s">
        <v>82</v>
      </c>
      <c r="AY176" s="246" t="s">
        <v>142</v>
      </c>
    </row>
    <row r="177" s="2" customFormat="1" ht="21.75" customHeight="1">
      <c r="A177" s="40"/>
      <c r="B177" s="41"/>
      <c r="C177" s="282" t="s">
        <v>383</v>
      </c>
      <c r="D177" s="282" t="s">
        <v>263</v>
      </c>
      <c r="E177" s="283" t="s">
        <v>1120</v>
      </c>
      <c r="F177" s="284" t="s">
        <v>1121</v>
      </c>
      <c r="G177" s="285" t="s">
        <v>174</v>
      </c>
      <c r="H177" s="286">
        <v>21.274999999999999</v>
      </c>
      <c r="I177" s="287"/>
      <c r="J177" s="288">
        <f>ROUND(I177*H177,2)</f>
        <v>0</v>
      </c>
      <c r="K177" s="289"/>
      <c r="L177" s="290"/>
      <c r="M177" s="291" t="s">
        <v>19</v>
      </c>
      <c r="N177" s="292" t="s">
        <v>45</v>
      </c>
      <c r="O177" s="86"/>
      <c r="P177" s="231">
        <f>O177*H177</f>
        <v>0</v>
      </c>
      <c r="Q177" s="231">
        <v>0</v>
      </c>
      <c r="R177" s="231">
        <f>Q177*H177</f>
        <v>0</v>
      </c>
      <c r="S177" s="231">
        <v>0</v>
      </c>
      <c r="T177" s="232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33" t="s">
        <v>313</v>
      </c>
      <c r="AT177" s="233" t="s">
        <v>263</v>
      </c>
      <c r="AU177" s="233" t="s">
        <v>84</v>
      </c>
      <c r="AY177" s="19" t="s">
        <v>142</v>
      </c>
      <c r="BE177" s="234">
        <f>IF(N177="základní",J177,0)</f>
        <v>0</v>
      </c>
      <c r="BF177" s="234">
        <f>IF(N177="snížená",J177,0)</f>
        <v>0</v>
      </c>
      <c r="BG177" s="234">
        <f>IF(N177="zákl. přenesená",J177,0)</f>
        <v>0</v>
      </c>
      <c r="BH177" s="234">
        <f>IF(N177="sníž. přenesená",J177,0)</f>
        <v>0</v>
      </c>
      <c r="BI177" s="234">
        <f>IF(N177="nulová",J177,0)</f>
        <v>0</v>
      </c>
      <c r="BJ177" s="19" t="s">
        <v>82</v>
      </c>
      <c r="BK177" s="234">
        <f>ROUND(I177*H177,2)</f>
        <v>0</v>
      </c>
      <c r="BL177" s="19" t="s">
        <v>234</v>
      </c>
      <c r="BM177" s="233" t="s">
        <v>1122</v>
      </c>
    </row>
    <row r="178" s="13" customFormat="1">
      <c r="A178" s="13"/>
      <c r="B178" s="235"/>
      <c r="C178" s="236"/>
      <c r="D178" s="237" t="s">
        <v>151</v>
      </c>
      <c r="E178" s="236"/>
      <c r="F178" s="239" t="s">
        <v>1065</v>
      </c>
      <c r="G178" s="236"/>
      <c r="H178" s="240">
        <v>21.274999999999999</v>
      </c>
      <c r="I178" s="241"/>
      <c r="J178" s="236"/>
      <c r="K178" s="236"/>
      <c r="L178" s="242"/>
      <c r="M178" s="243"/>
      <c r="N178" s="244"/>
      <c r="O178" s="244"/>
      <c r="P178" s="244"/>
      <c r="Q178" s="244"/>
      <c r="R178" s="244"/>
      <c r="S178" s="244"/>
      <c r="T178" s="245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6" t="s">
        <v>151</v>
      </c>
      <c r="AU178" s="246" t="s">
        <v>84</v>
      </c>
      <c r="AV178" s="13" t="s">
        <v>84</v>
      </c>
      <c r="AW178" s="13" t="s">
        <v>4</v>
      </c>
      <c r="AX178" s="13" t="s">
        <v>82</v>
      </c>
      <c r="AY178" s="246" t="s">
        <v>142</v>
      </c>
    </row>
    <row r="179" s="2" customFormat="1" ht="16.5" customHeight="1">
      <c r="A179" s="40"/>
      <c r="B179" s="41"/>
      <c r="C179" s="221" t="s">
        <v>389</v>
      </c>
      <c r="D179" s="221" t="s">
        <v>145</v>
      </c>
      <c r="E179" s="222" t="s">
        <v>1123</v>
      </c>
      <c r="F179" s="223" t="s">
        <v>1124</v>
      </c>
      <c r="G179" s="224" t="s">
        <v>174</v>
      </c>
      <c r="H179" s="225">
        <v>18.5</v>
      </c>
      <c r="I179" s="226"/>
      <c r="J179" s="227">
        <f>ROUND(I179*H179,2)</f>
        <v>0</v>
      </c>
      <c r="K179" s="228"/>
      <c r="L179" s="46"/>
      <c r="M179" s="229" t="s">
        <v>19</v>
      </c>
      <c r="N179" s="230" t="s">
        <v>45</v>
      </c>
      <c r="O179" s="86"/>
      <c r="P179" s="231">
        <f>O179*H179</f>
        <v>0</v>
      </c>
      <c r="Q179" s="231">
        <v>0</v>
      </c>
      <c r="R179" s="231">
        <f>Q179*H179</f>
        <v>0</v>
      </c>
      <c r="S179" s="231">
        <v>0</v>
      </c>
      <c r="T179" s="232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33" t="s">
        <v>234</v>
      </c>
      <c r="AT179" s="233" t="s">
        <v>145</v>
      </c>
      <c r="AU179" s="233" t="s">
        <v>84</v>
      </c>
      <c r="AY179" s="19" t="s">
        <v>142</v>
      </c>
      <c r="BE179" s="234">
        <f>IF(N179="základní",J179,0)</f>
        <v>0</v>
      </c>
      <c r="BF179" s="234">
        <f>IF(N179="snížená",J179,0)</f>
        <v>0</v>
      </c>
      <c r="BG179" s="234">
        <f>IF(N179="zákl. přenesená",J179,0)</f>
        <v>0</v>
      </c>
      <c r="BH179" s="234">
        <f>IF(N179="sníž. přenesená",J179,0)</f>
        <v>0</v>
      </c>
      <c r="BI179" s="234">
        <f>IF(N179="nulová",J179,0)</f>
        <v>0</v>
      </c>
      <c r="BJ179" s="19" t="s">
        <v>82</v>
      </c>
      <c r="BK179" s="234">
        <f>ROUND(I179*H179,2)</f>
        <v>0</v>
      </c>
      <c r="BL179" s="19" t="s">
        <v>234</v>
      </c>
      <c r="BM179" s="233" t="s">
        <v>1125</v>
      </c>
    </row>
    <row r="180" s="2" customFormat="1" ht="16.5" customHeight="1">
      <c r="A180" s="40"/>
      <c r="B180" s="41"/>
      <c r="C180" s="221" t="s">
        <v>395</v>
      </c>
      <c r="D180" s="221" t="s">
        <v>145</v>
      </c>
      <c r="E180" s="222" t="s">
        <v>1126</v>
      </c>
      <c r="F180" s="223" t="s">
        <v>1127</v>
      </c>
      <c r="G180" s="224" t="s">
        <v>174</v>
      </c>
      <c r="H180" s="225">
        <v>18.5</v>
      </c>
      <c r="I180" s="226"/>
      <c r="J180" s="227">
        <f>ROUND(I180*H180,2)</f>
        <v>0</v>
      </c>
      <c r="K180" s="228"/>
      <c r="L180" s="46"/>
      <c r="M180" s="229" t="s">
        <v>19</v>
      </c>
      <c r="N180" s="230" t="s">
        <v>45</v>
      </c>
      <c r="O180" s="86"/>
      <c r="P180" s="231">
        <f>O180*H180</f>
        <v>0</v>
      </c>
      <c r="Q180" s="231">
        <v>0</v>
      </c>
      <c r="R180" s="231">
        <f>Q180*H180</f>
        <v>0</v>
      </c>
      <c r="S180" s="231">
        <v>0</v>
      </c>
      <c r="T180" s="232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33" t="s">
        <v>234</v>
      </c>
      <c r="AT180" s="233" t="s">
        <v>145</v>
      </c>
      <c r="AU180" s="233" t="s">
        <v>84</v>
      </c>
      <c r="AY180" s="19" t="s">
        <v>142</v>
      </c>
      <c r="BE180" s="234">
        <f>IF(N180="základní",J180,0)</f>
        <v>0</v>
      </c>
      <c r="BF180" s="234">
        <f>IF(N180="snížená",J180,0)</f>
        <v>0</v>
      </c>
      <c r="BG180" s="234">
        <f>IF(N180="zákl. přenesená",J180,0)</f>
        <v>0</v>
      </c>
      <c r="BH180" s="234">
        <f>IF(N180="sníž. přenesená",J180,0)</f>
        <v>0</v>
      </c>
      <c r="BI180" s="234">
        <f>IF(N180="nulová",J180,0)</f>
        <v>0</v>
      </c>
      <c r="BJ180" s="19" t="s">
        <v>82</v>
      </c>
      <c r="BK180" s="234">
        <f>ROUND(I180*H180,2)</f>
        <v>0</v>
      </c>
      <c r="BL180" s="19" t="s">
        <v>234</v>
      </c>
      <c r="BM180" s="233" t="s">
        <v>1128</v>
      </c>
    </row>
    <row r="181" s="2" customFormat="1" ht="16.5" customHeight="1">
      <c r="A181" s="40"/>
      <c r="B181" s="41"/>
      <c r="C181" s="221" t="s">
        <v>402</v>
      </c>
      <c r="D181" s="221" t="s">
        <v>145</v>
      </c>
      <c r="E181" s="222" t="s">
        <v>1129</v>
      </c>
      <c r="F181" s="223" t="s">
        <v>1130</v>
      </c>
      <c r="G181" s="224" t="s">
        <v>174</v>
      </c>
      <c r="H181" s="225">
        <v>18.5</v>
      </c>
      <c r="I181" s="226"/>
      <c r="J181" s="227">
        <f>ROUND(I181*H181,2)</f>
        <v>0</v>
      </c>
      <c r="K181" s="228"/>
      <c r="L181" s="46"/>
      <c r="M181" s="229" t="s">
        <v>19</v>
      </c>
      <c r="N181" s="230" t="s">
        <v>45</v>
      </c>
      <c r="O181" s="86"/>
      <c r="P181" s="231">
        <f>O181*H181</f>
        <v>0</v>
      </c>
      <c r="Q181" s="231">
        <v>0</v>
      </c>
      <c r="R181" s="231">
        <f>Q181*H181</f>
        <v>0</v>
      </c>
      <c r="S181" s="231">
        <v>0</v>
      </c>
      <c r="T181" s="232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33" t="s">
        <v>234</v>
      </c>
      <c r="AT181" s="233" t="s">
        <v>145</v>
      </c>
      <c r="AU181" s="233" t="s">
        <v>84</v>
      </c>
      <c r="AY181" s="19" t="s">
        <v>142</v>
      </c>
      <c r="BE181" s="234">
        <f>IF(N181="základní",J181,0)</f>
        <v>0</v>
      </c>
      <c r="BF181" s="234">
        <f>IF(N181="snížená",J181,0)</f>
        <v>0</v>
      </c>
      <c r="BG181" s="234">
        <f>IF(N181="zákl. přenesená",J181,0)</f>
        <v>0</v>
      </c>
      <c r="BH181" s="234">
        <f>IF(N181="sníž. přenesená",J181,0)</f>
        <v>0</v>
      </c>
      <c r="BI181" s="234">
        <f>IF(N181="nulová",J181,0)</f>
        <v>0</v>
      </c>
      <c r="BJ181" s="19" t="s">
        <v>82</v>
      </c>
      <c r="BK181" s="234">
        <f>ROUND(I181*H181,2)</f>
        <v>0</v>
      </c>
      <c r="BL181" s="19" t="s">
        <v>234</v>
      </c>
      <c r="BM181" s="233" t="s">
        <v>1131</v>
      </c>
    </row>
    <row r="182" s="2" customFormat="1" ht="21.75" customHeight="1">
      <c r="A182" s="40"/>
      <c r="B182" s="41"/>
      <c r="C182" s="221" t="s">
        <v>408</v>
      </c>
      <c r="D182" s="221" t="s">
        <v>145</v>
      </c>
      <c r="E182" s="222" t="s">
        <v>1132</v>
      </c>
      <c r="F182" s="223" t="s">
        <v>1133</v>
      </c>
      <c r="G182" s="224" t="s">
        <v>478</v>
      </c>
      <c r="H182" s="293"/>
      <c r="I182" s="226"/>
      <c r="J182" s="227">
        <f>ROUND(I182*H182,2)</f>
        <v>0</v>
      </c>
      <c r="K182" s="228"/>
      <c r="L182" s="46"/>
      <c r="M182" s="229" t="s">
        <v>19</v>
      </c>
      <c r="N182" s="230" t="s">
        <v>45</v>
      </c>
      <c r="O182" s="86"/>
      <c r="P182" s="231">
        <f>O182*H182</f>
        <v>0</v>
      </c>
      <c r="Q182" s="231">
        <v>0</v>
      </c>
      <c r="R182" s="231">
        <f>Q182*H182</f>
        <v>0</v>
      </c>
      <c r="S182" s="231">
        <v>0</v>
      </c>
      <c r="T182" s="232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33" t="s">
        <v>234</v>
      </c>
      <c r="AT182" s="233" t="s">
        <v>145</v>
      </c>
      <c r="AU182" s="233" t="s">
        <v>84</v>
      </c>
      <c r="AY182" s="19" t="s">
        <v>142</v>
      </c>
      <c r="BE182" s="234">
        <f>IF(N182="základní",J182,0)</f>
        <v>0</v>
      </c>
      <c r="BF182" s="234">
        <f>IF(N182="snížená",J182,0)</f>
        <v>0</v>
      </c>
      <c r="BG182" s="234">
        <f>IF(N182="zákl. přenesená",J182,0)</f>
        <v>0</v>
      </c>
      <c r="BH182" s="234">
        <f>IF(N182="sníž. přenesená",J182,0)</f>
        <v>0</v>
      </c>
      <c r="BI182" s="234">
        <f>IF(N182="nulová",J182,0)</f>
        <v>0</v>
      </c>
      <c r="BJ182" s="19" t="s">
        <v>82</v>
      </c>
      <c r="BK182" s="234">
        <f>ROUND(I182*H182,2)</f>
        <v>0</v>
      </c>
      <c r="BL182" s="19" t="s">
        <v>234</v>
      </c>
      <c r="BM182" s="233" t="s">
        <v>1134</v>
      </c>
    </row>
    <row r="183" s="12" customFormat="1" ht="22.8" customHeight="1">
      <c r="A183" s="12"/>
      <c r="B183" s="205"/>
      <c r="C183" s="206"/>
      <c r="D183" s="207" t="s">
        <v>73</v>
      </c>
      <c r="E183" s="219" t="s">
        <v>1135</v>
      </c>
      <c r="F183" s="219" t="s">
        <v>1136</v>
      </c>
      <c r="G183" s="206"/>
      <c r="H183" s="206"/>
      <c r="I183" s="209"/>
      <c r="J183" s="220">
        <f>BK183</f>
        <v>0</v>
      </c>
      <c r="K183" s="206"/>
      <c r="L183" s="211"/>
      <c r="M183" s="212"/>
      <c r="N183" s="213"/>
      <c r="O183" s="213"/>
      <c r="P183" s="214">
        <f>SUM(P184:P190)</f>
        <v>0</v>
      </c>
      <c r="Q183" s="213"/>
      <c r="R183" s="214">
        <f>SUM(R184:R190)</f>
        <v>0</v>
      </c>
      <c r="S183" s="213"/>
      <c r="T183" s="215">
        <f>SUM(T184:T190)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16" t="s">
        <v>84</v>
      </c>
      <c r="AT183" s="217" t="s">
        <v>73</v>
      </c>
      <c r="AU183" s="217" t="s">
        <v>82</v>
      </c>
      <c r="AY183" s="216" t="s">
        <v>142</v>
      </c>
      <c r="BK183" s="218">
        <f>SUM(BK184:BK190)</f>
        <v>0</v>
      </c>
    </row>
    <row r="184" s="2" customFormat="1" ht="16.5" customHeight="1">
      <c r="A184" s="40"/>
      <c r="B184" s="41"/>
      <c r="C184" s="221" t="s">
        <v>412</v>
      </c>
      <c r="D184" s="221" t="s">
        <v>145</v>
      </c>
      <c r="E184" s="222" t="s">
        <v>1137</v>
      </c>
      <c r="F184" s="223" t="s">
        <v>1138</v>
      </c>
      <c r="G184" s="224" t="s">
        <v>174</v>
      </c>
      <c r="H184" s="225">
        <v>18.5</v>
      </c>
      <c r="I184" s="226"/>
      <c r="J184" s="227">
        <f>ROUND(I184*H184,2)</f>
        <v>0</v>
      </c>
      <c r="K184" s="228"/>
      <c r="L184" s="46"/>
      <c r="M184" s="229" t="s">
        <v>19</v>
      </c>
      <c r="N184" s="230" t="s">
        <v>45</v>
      </c>
      <c r="O184" s="86"/>
      <c r="P184" s="231">
        <f>O184*H184</f>
        <v>0</v>
      </c>
      <c r="Q184" s="231">
        <v>0</v>
      </c>
      <c r="R184" s="231">
        <f>Q184*H184</f>
        <v>0</v>
      </c>
      <c r="S184" s="231">
        <v>0</v>
      </c>
      <c r="T184" s="232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33" t="s">
        <v>234</v>
      </c>
      <c r="AT184" s="233" t="s">
        <v>145</v>
      </c>
      <c r="AU184" s="233" t="s">
        <v>84</v>
      </c>
      <c r="AY184" s="19" t="s">
        <v>142</v>
      </c>
      <c r="BE184" s="234">
        <f>IF(N184="základní",J184,0)</f>
        <v>0</v>
      </c>
      <c r="BF184" s="234">
        <f>IF(N184="snížená",J184,0)</f>
        <v>0</v>
      </c>
      <c r="BG184" s="234">
        <f>IF(N184="zákl. přenesená",J184,0)</f>
        <v>0</v>
      </c>
      <c r="BH184" s="234">
        <f>IF(N184="sníž. přenesená",J184,0)</f>
        <v>0</v>
      </c>
      <c r="BI184" s="234">
        <f>IF(N184="nulová",J184,0)</f>
        <v>0</v>
      </c>
      <c r="BJ184" s="19" t="s">
        <v>82</v>
      </c>
      <c r="BK184" s="234">
        <f>ROUND(I184*H184,2)</f>
        <v>0</v>
      </c>
      <c r="BL184" s="19" t="s">
        <v>234</v>
      </c>
      <c r="BM184" s="233" t="s">
        <v>1139</v>
      </c>
    </row>
    <row r="185" s="2" customFormat="1" ht="16.5" customHeight="1">
      <c r="A185" s="40"/>
      <c r="B185" s="41"/>
      <c r="C185" s="221" t="s">
        <v>416</v>
      </c>
      <c r="D185" s="221" t="s">
        <v>145</v>
      </c>
      <c r="E185" s="222" t="s">
        <v>1140</v>
      </c>
      <c r="F185" s="223" t="s">
        <v>1141</v>
      </c>
      <c r="G185" s="224" t="s">
        <v>174</v>
      </c>
      <c r="H185" s="225">
        <v>18.5</v>
      </c>
      <c r="I185" s="226"/>
      <c r="J185" s="227">
        <f>ROUND(I185*H185,2)</f>
        <v>0</v>
      </c>
      <c r="K185" s="228"/>
      <c r="L185" s="46"/>
      <c r="M185" s="229" t="s">
        <v>19</v>
      </c>
      <c r="N185" s="230" t="s">
        <v>45</v>
      </c>
      <c r="O185" s="86"/>
      <c r="P185" s="231">
        <f>O185*H185</f>
        <v>0</v>
      </c>
      <c r="Q185" s="231">
        <v>0</v>
      </c>
      <c r="R185" s="231">
        <f>Q185*H185</f>
        <v>0</v>
      </c>
      <c r="S185" s="231">
        <v>0</v>
      </c>
      <c r="T185" s="232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33" t="s">
        <v>234</v>
      </c>
      <c r="AT185" s="233" t="s">
        <v>145</v>
      </c>
      <c r="AU185" s="233" t="s">
        <v>84</v>
      </c>
      <c r="AY185" s="19" t="s">
        <v>142</v>
      </c>
      <c r="BE185" s="234">
        <f>IF(N185="základní",J185,0)</f>
        <v>0</v>
      </c>
      <c r="BF185" s="234">
        <f>IF(N185="snížená",J185,0)</f>
        <v>0</v>
      </c>
      <c r="BG185" s="234">
        <f>IF(N185="zákl. přenesená",J185,0)</f>
        <v>0</v>
      </c>
      <c r="BH185" s="234">
        <f>IF(N185="sníž. přenesená",J185,0)</f>
        <v>0</v>
      </c>
      <c r="BI185" s="234">
        <f>IF(N185="nulová",J185,0)</f>
        <v>0</v>
      </c>
      <c r="BJ185" s="19" t="s">
        <v>82</v>
      </c>
      <c r="BK185" s="234">
        <f>ROUND(I185*H185,2)</f>
        <v>0</v>
      </c>
      <c r="BL185" s="19" t="s">
        <v>234</v>
      </c>
      <c r="BM185" s="233" t="s">
        <v>1142</v>
      </c>
    </row>
    <row r="186" s="2" customFormat="1" ht="16.5" customHeight="1">
      <c r="A186" s="40"/>
      <c r="B186" s="41"/>
      <c r="C186" s="221" t="s">
        <v>420</v>
      </c>
      <c r="D186" s="221" t="s">
        <v>145</v>
      </c>
      <c r="E186" s="222" t="s">
        <v>1143</v>
      </c>
      <c r="F186" s="223" t="s">
        <v>1144</v>
      </c>
      <c r="G186" s="224" t="s">
        <v>208</v>
      </c>
      <c r="H186" s="225">
        <v>17.399999999999999</v>
      </c>
      <c r="I186" s="226"/>
      <c r="J186" s="227">
        <f>ROUND(I186*H186,2)</f>
        <v>0</v>
      </c>
      <c r="K186" s="228"/>
      <c r="L186" s="46"/>
      <c r="M186" s="229" t="s">
        <v>19</v>
      </c>
      <c r="N186" s="230" t="s">
        <v>45</v>
      </c>
      <c r="O186" s="86"/>
      <c r="P186" s="231">
        <f>O186*H186</f>
        <v>0</v>
      </c>
      <c r="Q186" s="231">
        <v>0</v>
      </c>
      <c r="R186" s="231">
        <f>Q186*H186</f>
        <v>0</v>
      </c>
      <c r="S186" s="231">
        <v>0</v>
      </c>
      <c r="T186" s="232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33" t="s">
        <v>234</v>
      </c>
      <c r="AT186" s="233" t="s">
        <v>145</v>
      </c>
      <c r="AU186" s="233" t="s">
        <v>84</v>
      </c>
      <c r="AY186" s="19" t="s">
        <v>142</v>
      </c>
      <c r="BE186" s="234">
        <f>IF(N186="základní",J186,0)</f>
        <v>0</v>
      </c>
      <c r="BF186" s="234">
        <f>IF(N186="snížená",J186,0)</f>
        <v>0</v>
      </c>
      <c r="BG186" s="234">
        <f>IF(N186="zákl. přenesená",J186,0)</f>
        <v>0</v>
      </c>
      <c r="BH186" s="234">
        <f>IF(N186="sníž. přenesená",J186,0)</f>
        <v>0</v>
      </c>
      <c r="BI186" s="234">
        <f>IF(N186="nulová",J186,0)</f>
        <v>0</v>
      </c>
      <c r="BJ186" s="19" t="s">
        <v>82</v>
      </c>
      <c r="BK186" s="234">
        <f>ROUND(I186*H186,2)</f>
        <v>0</v>
      </c>
      <c r="BL186" s="19" t="s">
        <v>234</v>
      </c>
      <c r="BM186" s="233" t="s">
        <v>1145</v>
      </c>
    </row>
    <row r="187" s="13" customFormat="1">
      <c r="A187" s="13"/>
      <c r="B187" s="235"/>
      <c r="C187" s="236"/>
      <c r="D187" s="237" t="s">
        <v>151</v>
      </c>
      <c r="E187" s="238" t="s">
        <v>19</v>
      </c>
      <c r="F187" s="239" t="s">
        <v>1005</v>
      </c>
      <c r="G187" s="236"/>
      <c r="H187" s="240">
        <v>17.399999999999999</v>
      </c>
      <c r="I187" s="241"/>
      <c r="J187" s="236"/>
      <c r="K187" s="236"/>
      <c r="L187" s="242"/>
      <c r="M187" s="243"/>
      <c r="N187" s="244"/>
      <c r="O187" s="244"/>
      <c r="P187" s="244"/>
      <c r="Q187" s="244"/>
      <c r="R187" s="244"/>
      <c r="S187" s="244"/>
      <c r="T187" s="245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6" t="s">
        <v>151</v>
      </c>
      <c r="AU187" s="246" t="s">
        <v>84</v>
      </c>
      <c r="AV187" s="13" t="s">
        <v>84</v>
      </c>
      <c r="AW187" s="13" t="s">
        <v>35</v>
      </c>
      <c r="AX187" s="13" t="s">
        <v>82</v>
      </c>
      <c r="AY187" s="246" t="s">
        <v>142</v>
      </c>
    </row>
    <row r="188" s="2" customFormat="1" ht="16.5" customHeight="1">
      <c r="A188" s="40"/>
      <c r="B188" s="41"/>
      <c r="C188" s="221" t="s">
        <v>424</v>
      </c>
      <c r="D188" s="221" t="s">
        <v>145</v>
      </c>
      <c r="E188" s="222" t="s">
        <v>1146</v>
      </c>
      <c r="F188" s="223" t="s">
        <v>1147</v>
      </c>
      <c r="G188" s="224" t="s">
        <v>174</v>
      </c>
      <c r="H188" s="225">
        <v>18.5</v>
      </c>
      <c r="I188" s="226"/>
      <c r="J188" s="227">
        <f>ROUND(I188*H188,2)</f>
        <v>0</v>
      </c>
      <c r="K188" s="228"/>
      <c r="L188" s="46"/>
      <c r="M188" s="229" t="s">
        <v>19</v>
      </c>
      <c r="N188" s="230" t="s">
        <v>45</v>
      </c>
      <c r="O188" s="86"/>
      <c r="P188" s="231">
        <f>O188*H188</f>
        <v>0</v>
      </c>
      <c r="Q188" s="231">
        <v>0</v>
      </c>
      <c r="R188" s="231">
        <f>Q188*H188</f>
        <v>0</v>
      </c>
      <c r="S188" s="231">
        <v>0</v>
      </c>
      <c r="T188" s="232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33" t="s">
        <v>234</v>
      </c>
      <c r="AT188" s="233" t="s">
        <v>145</v>
      </c>
      <c r="AU188" s="233" t="s">
        <v>84</v>
      </c>
      <c r="AY188" s="19" t="s">
        <v>142</v>
      </c>
      <c r="BE188" s="234">
        <f>IF(N188="základní",J188,0)</f>
        <v>0</v>
      </c>
      <c r="BF188" s="234">
        <f>IF(N188="snížená",J188,0)</f>
        <v>0</v>
      </c>
      <c r="BG188" s="234">
        <f>IF(N188="zákl. přenesená",J188,0)</f>
        <v>0</v>
      </c>
      <c r="BH188" s="234">
        <f>IF(N188="sníž. přenesená",J188,0)</f>
        <v>0</v>
      </c>
      <c r="BI188" s="234">
        <f>IF(N188="nulová",J188,0)</f>
        <v>0</v>
      </c>
      <c r="BJ188" s="19" t="s">
        <v>82</v>
      </c>
      <c r="BK188" s="234">
        <f>ROUND(I188*H188,2)</f>
        <v>0</v>
      </c>
      <c r="BL188" s="19" t="s">
        <v>234</v>
      </c>
      <c r="BM188" s="233" t="s">
        <v>1148</v>
      </c>
    </row>
    <row r="189" s="2" customFormat="1" ht="16.5" customHeight="1">
      <c r="A189" s="40"/>
      <c r="B189" s="41"/>
      <c r="C189" s="221" t="s">
        <v>429</v>
      </c>
      <c r="D189" s="221" t="s">
        <v>145</v>
      </c>
      <c r="E189" s="222" t="s">
        <v>1149</v>
      </c>
      <c r="F189" s="223" t="s">
        <v>1150</v>
      </c>
      <c r="G189" s="224" t="s">
        <v>174</v>
      </c>
      <c r="H189" s="225">
        <v>20</v>
      </c>
      <c r="I189" s="226"/>
      <c r="J189" s="227">
        <f>ROUND(I189*H189,2)</f>
        <v>0</v>
      </c>
      <c r="K189" s="228"/>
      <c r="L189" s="46"/>
      <c r="M189" s="229" t="s">
        <v>19</v>
      </c>
      <c r="N189" s="230" t="s">
        <v>45</v>
      </c>
      <c r="O189" s="86"/>
      <c r="P189" s="231">
        <f>O189*H189</f>
        <v>0</v>
      </c>
      <c r="Q189" s="231">
        <v>0</v>
      </c>
      <c r="R189" s="231">
        <f>Q189*H189</f>
        <v>0</v>
      </c>
      <c r="S189" s="231">
        <v>0</v>
      </c>
      <c r="T189" s="232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33" t="s">
        <v>234</v>
      </c>
      <c r="AT189" s="233" t="s">
        <v>145</v>
      </c>
      <c r="AU189" s="233" t="s">
        <v>84</v>
      </c>
      <c r="AY189" s="19" t="s">
        <v>142</v>
      </c>
      <c r="BE189" s="234">
        <f>IF(N189="základní",J189,0)</f>
        <v>0</v>
      </c>
      <c r="BF189" s="234">
        <f>IF(N189="snížená",J189,0)</f>
        <v>0</v>
      </c>
      <c r="BG189" s="234">
        <f>IF(N189="zákl. přenesená",J189,0)</f>
        <v>0</v>
      </c>
      <c r="BH189" s="234">
        <f>IF(N189="sníž. přenesená",J189,0)</f>
        <v>0</v>
      </c>
      <c r="BI189" s="234">
        <f>IF(N189="nulová",J189,0)</f>
        <v>0</v>
      </c>
      <c r="BJ189" s="19" t="s">
        <v>82</v>
      </c>
      <c r="BK189" s="234">
        <f>ROUND(I189*H189,2)</f>
        <v>0</v>
      </c>
      <c r="BL189" s="19" t="s">
        <v>234</v>
      </c>
      <c r="BM189" s="233" t="s">
        <v>1151</v>
      </c>
    </row>
    <row r="190" s="2" customFormat="1" ht="21.75" customHeight="1">
      <c r="A190" s="40"/>
      <c r="B190" s="41"/>
      <c r="C190" s="221" t="s">
        <v>434</v>
      </c>
      <c r="D190" s="221" t="s">
        <v>145</v>
      </c>
      <c r="E190" s="222" t="s">
        <v>1152</v>
      </c>
      <c r="F190" s="223" t="s">
        <v>1153</v>
      </c>
      <c r="G190" s="224" t="s">
        <v>478</v>
      </c>
      <c r="H190" s="293"/>
      <c r="I190" s="226"/>
      <c r="J190" s="227">
        <f>ROUND(I190*H190,2)</f>
        <v>0</v>
      </c>
      <c r="K190" s="228"/>
      <c r="L190" s="46"/>
      <c r="M190" s="229" t="s">
        <v>19</v>
      </c>
      <c r="N190" s="230" t="s">
        <v>45</v>
      </c>
      <c r="O190" s="86"/>
      <c r="P190" s="231">
        <f>O190*H190</f>
        <v>0</v>
      </c>
      <c r="Q190" s="231">
        <v>0</v>
      </c>
      <c r="R190" s="231">
        <f>Q190*H190</f>
        <v>0</v>
      </c>
      <c r="S190" s="231">
        <v>0</v>
      </c>
      <c r="T190" s="232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33" t="s">
        <v>234</v>
      </c>
      <c r="AT190" s="233" t="s">
        <v>145</v>
      </c>
      <c r="AU190" s="233" t="s">
        <v>84</v>
      </c>
      <c r="AY190" s="19" t="s">
        <v>142</v>
      </c>
      <c r="BE190" s="234">
        <f>IF(N190="základní",J190,0)</f>
        <v>0</v>
      </c>
      <c r="BF190" s="234">
        <f>IF(N190="snížená",J190,0)</f>
        <v>0</v>
      </c>
      <c r="BG190" s="234">
        <f>IF(N190="zákl. přenesená",J190,0)</f>
        <v>0</v>
      </c>
      <c r="BH190" s="234">
        <f>IF(N190="sníž. přenesená",J190,0)</f>
        <v>0</v>
      </c>
      <c r="BI190" s="234">
        <f>IF(N190="nulová",J190,0)</f>
        <v>0</v>
      </c>
      <c r="BJ190" s="19" t="s">
        <v>82</v>
      </c>
      <c r="BK190" s="234">
        <f>ROUND(I190*H190,2)</f>
        <v>0</v>
      </c>
      <c r="BL190" s="19" t="s">
        <v>234</v>
      </c>
      <c r="BM190" s="233" t="s">
        <v>1154</v>
      </c>
    </row>
    <row r="191" s="12" customFormat="1" ht="22.8" customHeight="1">
      <c r="A191" s="12"/>
      <c r="B191" s="205"/>
      <c r="C191" s="206"/>
      <c r="D191" s="207" t="s">
        <v>73</v>
      </c>
      <c r="E191" s="219" t="s">
        <v>618</v>
      </c>
      <c r="F191" s="219" t="s">
        <v>619</v>
      </c>
      <c r="G191" s="206"/>
      <c r="H191" s="206"/>
      <c r="I191" s="209"/>
      <c r="J191" s="220">
        <f>BK191</f>
        <v>0</v>
      </c>
      <c r="K191" s="206"/>
      <c r="L191" s="211"/>
      <c r="M191" s="212"/>
      <c r="N191" s="213"/>
      <c r="O191" s="213"/>
      <c r="P191" s="214">
        <f>SUM(P192:P194)</f>
        <v>0</v>
      </c>
      <c r="Q191" s="213"/>
      <c r="R191" s="214">
        <f>SUM(R192:R194)</f>
        <v>0</v>
      </c>
      <c r="S191" s="213"/>
      <c r="T191" s="215">
        <f>SUM(T192:T194)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6" t="s">
        <v>84</v>
      </c>
      <c r="AT191" s="217" t="s">
        <v>73</v>
      </c>
      <c r="AU191" s="217" t="s">
        <v>82</v>
      </c>
      <c r="AY191" s="216" t="s">
        <v>142</v>
      </c>
      <c r="BK191" s="218">
        <f>SUM(BK192:BK194)</f>
        <v>0</v>
      </c>
    </row>
    <row r="192" s="2" customFormat="1" ht="16.5" customHeight="1">
      <c r="A192" s="40"/>
      <c r="B192" s="41"/>
      <c r="C192" s="221" t="s">
        <v>438</v>
      </c>
      <c r="D192" s="221" t="s">
        <v>145</v>
      </c>
      <c r="E192" s="222" t="s">
        <v>1155</v>
      </c>
      <c r="F192" s="223" t="s">
        <v>1156</v>
      </c>
      <c r="G192" s="224" t="s">
        <v>174</v>
      </c>
      <c r="H192" s="225">
        <v>5</v>
      </c>
      <c r="I192" s="226"/>
      <c r="J192" s="227">
        <f>ROUND(I192*H192,2)</f>
        <v>0</v>
      </c>
      <c r="K192" s="228"/>
      <c r="L192" s="46"/>
      <c r="M192" s="229" t="s">
        <v>19</v>
      </c>
      <c r="N192" s="230" t="s">
        <v>45</v>
      </c>
      <c r="O192" s="86"/>
      <c r="P192" s="231">
        <f>O192*H192</f>
        <v>0</v>
      </c>
      <c r="Q192" s="231">
        <v>0</v>
      </c>
      <c r="R192" s="231">
        <f>Q192*H192</f>
        <v>0</v>
      </c>
      <c r="S192" s="231">
        <v>0</v>
      </c>
      <c r="T192" s="232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33" t="s">
        <v>234</v>
      </c>
      <c r="AT192" s="233" t="s">
        <v>145</v>
      </c>
      <c r="AU192" s="233" t="s">
        <v>84</v>
      </c>
      <c r="AY192" s="19" t="s">
        <v>142</v>
      </c>
      <c r="BE192" s="234">
        <f>IF(N192="základní",J192,0)</f>
        <v>0</v>
      </c>
      <c r="BF192" s="234">
        <f>IF(N192="snížená",J192,0)</f>
        <v>0</v>
      </c>
      <c r="BG192" s="234">
        <f>IF(N192="zákl. přenesená",J192,0)</f>
        <v>0</v>
      </c>
      <c r="BH192" s="234">
        <f>IF(N192="sníž. přenesená",J192,0)</f>
        <v>0</v>
      </c>
      <c r="BI192" s="234">
        <f>IF(N192="nulová",J192,0)</f>
        <v>0</v>
      </c>
      <c r="BJ192" s="19" t="s">
        <v>82</v>
      </c>
      <c r="BK192" s="234">
        <f>ROUND(I192*H192,2)</f>
        <v>0</v>
      </c>
      <c r="BL192" s="19" t="s">
        <v>234</v>
      </c>
      <c r="BM192" s="233" t="s">
        <v>1157</v>
      </c>
    </row>
    <row r="193" s="2" customFormat="1" ht="16.5" customHeight="1">
      <c r="A193" s="40"/>
      <c r="B193" s="41"/>
      <c r="C193" s="221" t="s">
        <v>445</v>
      </c>
      <c r="D193" s="221" t="s">
        <v>145</v>
      </c>
      <c r="E193" s="222" t="s">
        <v>1158</v>
      </c>
      <c r="F193" s="223" t="s">
        <v>1159</v>
      </c>
      <c r="G193" s="224" t="s">
        <v>174</v>
      </c>
      <c r="H193" s="225">
        <v>5</v>
      </c>
      <c r="I193" s="226"/>
      <c r="J193" s="227">
        <f>ROUND(I193*H193,2)</f>
        <v>0</v>
      </c>
      <c r="K193" s="228"/>
      <c r="L193" s="46"/>
      <c r="M193" s="229" t="s">
        <v>19</v>
      </c>
      <c r="N193" s="230" t="s">
        <v>45</v>
      </c>
      <c r="O193" s="86"/>
      <c r="P193" s="231">
        <f>O193*H193</f>
        <v>0</v>
      </c>
      <c r="Q193" s="231">
        <v>0</v>
      </c>
      <c r="R193" s="231">
        <f>Q193*H193</f>
        <v>0</v>
      </c>
      <c r="S193" s="231">
        <v>0</v>
      </c>
      <c r="T193" s="232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33" t="s">
        <v>234</v>
      </c>
      <c r="AT193" s="233" t="s">
        <v>145</v>
      </c>
      <c r="AU193" s="233" t="s">
        <v>84</v>
      </c>
      <c r="AY193" s="19" t="s">
        <v>142</v>
      </c>
      <c r="BE193" s="234">
        <f>IF(N193="základní",J193,0)</f>
        <v>0</v>
      </c>
      <c r="BF193" s="234">
        <f>IF(N193="snížená",J193,0)</f>
        <v>0</v>
      </c>
      <c r="BG193" s="234">
        <f>IF(N193="zákl. přenesená",J193,0)</f>
        <v>0</v>
      </c>
      <c r="BH193" s="234">
        <f>IF(N193="sníž. přenesená",J193,0)</f>
        <v>0</v>
      </c>
      <c r="BI193" s="234">
        <f>IF(N193="nulová",J193,0)</f>
        <v>0</v>
      </c>
      <c r="BJ193" s="19" t="s">
        <v>82</v>
      </c>
      <c r="BK193" s="234">
        <f>ROUND(I193*H193,2)</f>
        <v>0</v>
      </c>
      <c r="BL193" s="19" t="s">
        <v>234</v>
      </c>
      <c r="BM193" s="233" t="s">
        <v>1160</v>
      </c>
    </row>
    <row r="194" s="2" customFormat="1" ht="16.5" customHeight="1">
      <c r="A194" s="40"/>
      <c r="B194" s="41"/>
      <c r="C194" s="221" t="s">
        <v>452</v>
      </c>
      <c r="D194" s="221" t="s">
        <v>145</v>
      </c>
      <c r="E194" s="222" t="s">
        <v>1161</v>
      </c>
      <c r="F194" s="223" t="s">
        <v>1162</v>
      </c>
      <c r="G194" s="224" t="s">
        <v>174</v>
      </c>
      <c r="H194" s="225">
        <v>5</v>
      </c>
      <c r="I194" s="226"/>
      <c r="J194" s="227">
        <f>ROUND(I194*H194,2)</f>
        <v>0</v>
      </c>
      <c r="K194" s="228"/>
      <c r="L194" s="46"/>
      <c r="M194" s="229" t="s">
        <v>19</v>
      </c>
      <c r="N194" s="230" t="s">
        <v>45</v>
      </c>
      <c r="O194" s="86"/>
      <c r="P194" s="231">
        <f>O194*H194</f>
        <v>0</v>
      </c>
      <c r="Q194" s="231">
        <v>0</v>
      </c>
      <c r="R194" s="231">
        <f>Q194*H194</f>
        <v>0</v>
      </c>
      <c r="S194" s="231">
        <v>0</v>
      </c>
      <c r="T194" s="232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33" t="s">
        <v>234</v>
      </c>
      <c r="AT194" s="233" t="s">
        <v>145</v>
      </c>
      <c r="AU194" s="233" t="s">
        <v>84</v>
      </c>
      <c r="AY194" s="19" t="s">
        <v>142</v>
      </c>
      <c r="BE194" s="234">
        <f>IF(N194="základní",J194,0)</f>
        <v>0</v>
      </c>
      <c r="BF194" s="234">
        <f>IF(N194="snížená",J194,0)</f>
        <v>0</v>
      </c>
      <c r="BG194" s="234">
        <f>IF(N194="zákl. přenesená",J194,0)</f>
        <v>0</v>
      </c>
      <c r="BH194" s="234">
        <f>IF(N194="sníž. přenesená",J194,0)</f>
        <v>0</v>
      </c>
      <c r="BI194" s="234">
        <f>IF(N194="nulová",J194,0)</f>
        <v>0</v>
      </c>
      <c r="BJ194" s="19" t="s">
        <v>82</v>
      </c>
      <c r="BK194" s="234">
        <f>ROUND(I194*H194,2)</f>
        <v>0</v>
      </c>
      <c r="BL194" s="19" t="s">
        <v>234</v>
      </c>
      <c r="BM194" s="233" t="s">
        <v>1163</v>
      </c>
    </row>
    <row r="195" s="12" customFormat="1" ht="22.8" customHeight="1">
      <c r="A195" s="12"/>
      <c r="B195" s="205"/>
      <c r="C195" s="206"/>
      <c r="D195" s="207" t="s">
        <v>73</v>
      </c>
      <c r="E195" s="219" t="s">
        <v>1164</v>
      </c>
      <c r="F195" s="219" t="s">
        <v>1165</v>
      </c>
      <c r="G195" s="206"/>
      <c r="H195" s="206"/>
      <c r="I195" s="209"/>
      <c r="J195" s="220">
        <f>BK195</f>
        <v>0</v>
      </c>
      <c r="K195" s="206"/>
      <c r="L195" s="211"/>
      <c r="M195" s="212"/>
      <c r="N195" s="213"/>
      <c r="O195" s="213"/>
      <c r="P195" s="214">
        <f>SUM(P196:P201)</f>
        <v>0</v>
      </c>
      <c r="Q195" s="213"/>
      <c r="R195" s="214">
        <f>SUM(R196:R201)</f>
        <v>0.0192868</v>
      </c>
      <c r="S195" s="213"/>
      <c r="T195" s="215">
        <f>SUM(T196:T201)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6" t="s">
        <v>84</v>
      </c>
      <c r="AT195" s="217" t="s">
        <v>73</v>
      </c>
      <c r="AU195" s="217" t="s">
        <v>82</v>
      </c>
      <c r="AY195" s="216" t="s">
        <v>142</v>
      </c>
      <c r="BK195" s="218">
        <f>SUM(BK196:BK201)</f>
        <v>0</v>
      </c>
    </row>
    <row r="196" s="2" customFormat="1" ht="16.5" customHeight="1">
      <c r="A196" s="40"/>
      <c r="B196" s="41"/>
      <c r="C196" s="221" t="s">
        <v>457</v>
      </c>
      <c r="D196" s="221" t="s">
        <v>145</v>
      </c>
      <c r="E196" s="222" t="s">
        <v>1166</v>
      </c>
      <c r="F196" s="223" t="s">
        <v>1167</v>
      </c>
      <c r="G196" s="224" t="s">
        <v>174</v>
      </c>
      <c r="H196" s="225">
        <v>18.5</v>
      </c>
      <c r="I196" s="226"/>
      <c r="J196" s="227">
        <f>ROUND(I196*H196,2)</f>
        <v>0</v>
      </c>
      <c r="K196" s="228"/>
      <c r="L196" s="46"/>
      <c r="M196" s="229" t="s">
        <v>19</v>
      </c>
      <c r="N196" s="230" t="s">
        <v>45</v>
      </c>
      <c r="O196" s="86"/>
      <c r="P196" s="231">
        <f>O196*H196</f>
        <v>0</v>
      </c>
      <c r="Q196" s="231">
        <v>0</v>
      </c>
      <c r="R196" s="231">
        <f>Q196*H196</f>
        <v>0</v>
      </c>
      <c r="S196" s="231">
        <v>0</v>
      </c>
      <c r="T196" s="232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33" t="s">
        <v>234</v>
      </c>
      <c r="AT196" s="233" t="s">
        <v>145</v>
      </c>
      <c r="AU196" s="233" t="s">
        <v>84</v>
      </c>
      <c r="AY196" s="19" t="s">
        <v>142</v>
      </c>
      <c r="BE196" s="234">
        <f>IF(N196="základní",J196,0)</f>
        <v>0</v>
      </c>
      <c r="BF196" s="234">
        <f>IF(N196="snížená",J196,0)</f>
        <v>0</v>
      </c>
      <c r="BG196" s="234">
        <f>IF(N196="zákl. přenesená",J196,0)</f>
        <v>0</v>
      </c>
      <c r="BH196" s="234">
        <f>IF(N196="sníž. přenesená",J196,0)</f>
        <v>0</v>
      </c>
      <c r="BI196" s="234">
        <f>IF(N196="nulová",J196,0)</f>
        <v>0</v>
      </c>
      <c r="BJ196" s="19" t="s">
        <v>82</v>
      </c>
      <c r="BK196" s="234">
        <f>ROUND(I196*H196,2)</f>
        <v>0</v>
      </c>
      <c r="BL196" s="19" t="s">
        <v>234</v>
      </c>
      <c r="BM196" s="233" t="s">
        <v>1168</v>
      </c>
    </row>
    <row r="197" s="2" customFormat="1" ht="16.5" customHeight="1">
      <c r="A197" s="40"/>
      <c r="B197" s="41"/>
      <c r="C197" s="221" t="s">
        <v>462</v>
      </c>
      <c r="D197" s="221" t="s">
        <v>145</v>
      </c>
      <c r="E197" s="222" t="s">
        <v>1169</v>
      </c>
      <c r="F197" s="223" t="s">
        <v>1170</v>
      </c>
      <c r="G197" s="224" t="s">
        <v>174</v>
      </c>
      <c r="H197" s="225">
        <v>74.180000000000007</v>
      </c>
      <c r="I197" s="226"/>
      <c r="J197" s="227">
        <f>ROUND(I197*H197,2)</f>
        <v>0</v>
      </c>
      <c r="K197" s="228"/>
      <c r="L197" s="46"/>
      <c r="M197" s="229" t="s">
        <v>19</v>
      </c>
      <c r="N197" s="230" t="s">
        <v>45</v>
      </c>
      <c r="O197" s="86"/>
      <c r="P197" s="231">
        <f>O197*H197</f>
        <v>0</v>
      </c>
      <c r="Q197" s="231">
        <v>0</v>
      </c>
      <c r="R197" s="231">
        <f>Q197*H197</f>
        <v>0</v>
      </c>
      <c r="S197" s="231">
        <v>0</v>
      </c>
      <c r="T197" s="232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33" t="s">
        <v>234</v>
      </c>
      <c r="AT197" s="233" t="s">
        <v>145</v>
      </c>
      <c r="AU197" s="233" t="s">
        <v>84</v>
      </c>
      <c r="AY197" s="19" t="s">
        <v>142</v>
      </c>
      <c r="BE197" s="234">
        <f>IF(N197="základní",J197,0)</f>
        <v>0</v>
      </c>
      <c r="BF197" s="234">
        <f>IF(N197="snížená",J197,0)</f>
        <v>0</v>
      </c>
      <c r="BG197" s="234">
        <f>IF(N197="zákl. přenesená",J197,0)</f>
        <v>0</v>
      </c>
      <c r="BH197" s="234">
        <f>IF(N197="sníž. přenesená",J197,0)</f>
        <v>0</v>
      </c>
      <c r="BI197" s="234">
        <f>IF(N197="nulová",J197,0)</f>
        <v>0</v>
      </c>
      <c r="BJ197" s="19" t="s">
        <v>82</v>
      </c>
      <c r="BK197" s="234">
        <f>ROUND(I197*H197,2)</f>
        <v>0</v>
      </c>
      <c r="BL197" s="19" t="s">
        <v>234</v>
      </c>
      <c r="BM197" s="233" t="s">
        <v>1171</v>
      </c>
    </row>
    <row r="198" s="2" customFormat="1" ht="21.75" customHeight="1">
      <c r="A198" s="40"/>
      <c r="B198" s="41"/>
      <c r="C198" s="221" t="s">
        <v>466</v>
      </c>
      <c r="D198" s="221" t="s">
        <v>145</v>
      </c>
      <c r="E198" s="222" t="s">
        <v>1172</v>
      </c>
      <c r="F198" s="223" t="s">
        <v>1173</v>
      </c>
      <c r="G198" s="224" t="s">
        <v>174</v>
      </c>
      <c r="H198" s="225">
        <v>74.180000000000007</v>
      </c>
      <c r="I198" s="226"/>
      <c r="J198" s="227">
        <f>ROUND(I198*H198,2)</f>
        <v>0</v>
      </c>
      <c r="K198" s="228"/>
      <c r="L198" s="46"/>
      <c r="M198" s="229" t="s">
        <v>19</v>
      </c>
      <c r="N198" s="230" t="s">
        <v>45</v>
      </c>
      <c r="O198" s="86"/>
      <c r="P198" s="231">
        <f>O198*H198</f>
        <v>0</v>
      </c>
      <c r="Q198" s="231">
        <v>0.00025999999999999998</v>
      </c>
      <c r="R198" s="231">
        <f>Q198*H198</f>
        <v>0.0192868</v>
      </c>
      <c r="S198" s="231">
        <v>0</v>
      </c>
      <c r="T198" s="232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33" t="s">
        <v>234</v>
      </c>
      <c r="AT198" s="233" t="s">
        <v>145</v>
      </c>
      <c r="AU198" s="233" t="s">
        <v>84</v>
      </c>
      <c r="AY198" s="19" t="s">
        <v>142</v>
      </c>
      <c r="BE198" s="234">
        <f>IF(N198="základní",J198,0)</f>
        <v>0</v>
      </c>
      <c r="BF198" s="234">
        <f>IF(N198="snížená",J198,0)</f>
        <v>0</v>
      </c>
      <c r="BG198" s="234">
        <f>IF(N198="zákl. přenesená",J198,0)</f>
        <v>0</v>
      </c>
      <c r="BH198" s="234">
        <f>IF(N198="sníž. přenesená",J198,0)</f>
        <v>0</v>
      </c>
      <c r="BI198" s="234">
        <f>IF(N198="nulová",J198,0)</f>
        <v>0</v>
      </c>
      <c r="BJ198" s="19" t="s">
        <v>82</v>
      </c>
      <c r="BK198" s="234">
        <f>ROUND(I198*H198,2)</f>
        <v>0</v>
      </c>
      <c r="BL198" s="19" t="s">
        <v>234</v>
      </c>
      <c r="BM198" s="233" t="s">
        <v>1174</v>
      </c>
    </row>
    <row r="199" s="13" customFormat="1">
      <c r="A199" s="13"/>
      <c r="B199" s="235"/>
      <c r="C199" s="236"/>
      <c r="D199" s="237" t="s">
        <v>151</v>
      </c>
      <c r="E199" s="238" t="s">
        <v>19</v>
      </c>
      <c r="F199" s="239" t="s">
        <v>1091</v>
      </c>
      <c r="G199" s="236"/>
      <c r="H199" s="240">
        <v>18.5</v>
      </c>
      <c r="I199" s="241"/>
      <c r="J199" s="236"/>
      <c r="K199" s="236"/>
      <c r="L199" s="242"/>
      <c r="M199" s="243"/>
      <c r="N199" s="244"/>
      <c r="O199" s="244"/>
      <c r="P199" s="244"/>
      <c r="Q199" s="244"/>
      <c r="R199" s="244"/>
      <c r="S199" s="244"/>
      <c r="T199" s="24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6" t="s">
        <v>151</v>
      </c>
      <c r="AU199" s="246" t="s">
        <v>84</v>
      </c>
      <c r="AV199" s="13" t="s">
        <v>84</v>
      </c>
      <c r="AW199" s="13" t="s">
        <v>35</v>
      </c>
      <c r="AX199" s="13" t="s">
        <v>74</v>
      </c>
      <c r="AY199" s="246" t="s">
        <v>142</v>
      </c>
    </row>
    <row r="200" s="13" customFormat="1">
      <c r="A200" s="13"/>
      <c r="B200" s="235"/>
      <c r="C200" s="236"/>
      <c r="D200" s="237" t="s">
        <v>151</v>
      </c>
      <c r="E200" s="238" t="s">
        <v>19</v>
      </c>
      <c r="F200" s="239" t="s">
        <v>1175</v>
      </c>
      <c r="G200" s="236"/>
      <c r="H200" s="240">
        <v>55.68</v>
      </c>
      <c r="I200" s="241"/>
      <c r="J200" s="236"/>
      <c r="K200" s="236"/>
      <c r="L200" s="242"/>
      <c r="M200" s="243"/>
      <c r="N200" s="244"/>
      <c r="O200" s="244"/>
      <c r="P200" s="244"/>
      <c r="Q200" s="244"/>
      <c r="R200" s="244"/>
      <c r="S200" s="244"/>
      <c r="T200" s="24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6" t="s">
        <v>151</v>
      </c>
      <c r="AU200" s="246" t="s">
        <v>84</v>
      </c>
      <c r="AV200" s="13" t="s">
        <v>84</v>
      </c>
      <c r="AW200" s="13" t="s">
        <v>35</v>
      </c>
      <c r="AX200" s="13" t="s">
        <v>74</v>
      </c>
      <c r="AY200" s="246" t="s">
        <v>142</v>
      </c>
    </row>
    <row r="201" s="14" customFormat="1">
      <c r="A201" s="14"/>
      <c r="B201" s="250"/>
      <c r="C201" s="251"/>
      <c r="D201" s="237" t="s">
        <v>151</v>
      </c>
      <c r="E201" s="252" t="s">
        <v>19</v>
      </c>
      <c r="F201" s="253" t="s">
        <v>196</v>
      </c>
      <c r="G201" s="251"/>
      <c r="H201" s="254">
        <v>74.180000000000007</v>
      </c>
      <c r="I201" s="255"/>
      <c r="J201" s="251"/>
      <c r="K201" s="251"/>
      <c r="L201" s="256"/>
      <c r="M201" s="257"/>
      <c r="N201" s="258"/>
      <c r="O201" s="258"/>
      <c r="P201" s="258"/>
      <c r="Q201" s="258"/>
      <c r="R201" s="258"/>
      <c r="S201" s="258"/>
      <c r="T201" s="259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0" t="s">
        <v>151</v>
      </c>
      <c r="AU201" s="260" t="s">
        <v>84</v>
      </c>
      <c r="AV201" s="14" t="s">
        <v>149</v>
      </c>
      <c r="AW201" s="14" t="s">
        <v>35</v>
      </c>
      <c r="AX201" s="14" t="s">
        <v>82</v>
      </c>
      <c r="AY201" s="260" t="s">
        <v>142</v>
      </c>
    </row>
    <row r="202" s="12" customFormat="1" ht="22.8" customHeight="1">
      <c r="A202" s="12"/>
      <c r="B202" s="205"/>
      <c r="C202" s="206"/>
      <c r="D202" s="207" t="s">
        <v>73</v>
      </c>
      <c r="E202" s="219" t="s">
        <v>669</v>
      </c>
      <c r="F202" s="219" t="s">
        <v>670</v>
      </c>
      <c r="G202" s="206"/>
      <c r="H202" s="206"/>
      <c r="I202" s="209"/>
      <c r="J202" s="220">
        <f>BK202</f>
        <v>0</v>
      </c>
      <c r="K202" s="206"/>
      <c r="L202" s="211"/>
      <c r="M202" s="212"/>
      <c r="N202" s="213"/>
      <c r="O202" s="213"/>
      <c r="P202" s="214">
        <f>SUM(P203:P207)</f>
        <v>0</v>
      </c>
      <c r="Q202" s="213"/>
      <c r="R202" s="214">
        <f>SUM(R203:R207)</f>
        <v>0.0012999999999999999</v>
      </c>
      <c r="S202" s="213"/>
      <c r="T202" s="215">
        <f>SUM(T203:T207)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6" t="s">
        <v>84</v>
      </c>
      <c r="AT202" s="217" t="s">
        <v>73</v>
      </c>
      <c r="AU202" s="217" t="s">
        <v>82</v>
      </c>
      <c r="AY202" s="216" t="s">
        <v>142</v>
      </c>
      <c r="BK202" s="218">
        <f>SUM(BK203:BK207)</f>
        <v>0</v>
      </c>
    </row>
    <row r="203" s="2" customFormat="1" ht="16.5" customHeight="1">
      <c r="A203" s="40"/>
      <c r="B203" s="41"/>
      <c r="C203" s="221" t="s">
        <v>471</v>
      </c>
      <c r="D203" s="221" t="s">
        <v>145</v>
      </c>
      <c r="E203" s="222" t="s">
        <v>672</v>
      </c>
      <c r="F203" s="223" t="s">
        <v>673</v>
      </c>
      <c r="G203" s="224" t="s">
        <v>174</v>
      </c>
      <c r="H203" s="225">
        <v>1</v>
      </c>
      <c r="I203" s="226"/>
      <c r="J203" s="227">
        <f>ROUND(I203*H203,2)</f>
        <v>0</v>
      </c>
      <c r="K203" s="228"/>
      <c r="L203" s="46"/>
      <c r="M203" s="229" t="s">
        <v>19</v>
      </c>
      <c r="N203" s="230" t="s">
        <v>45</v>
      </c>
      <c r="O203" s="86"/>
      <c r="P203" s="231">
        <f>O203*H203</f>
        <v>0</v>
      </c>
      <c r="Q203" s="231">
        <v>0</v>
      </c>
      <c r="R203" s="231">
        <f>Q203*H203</f>
        <v>0</v>
      </c>
      <c r="S203" s="231">
        <v>0</v>
      </c>
      <c r="T203" s="232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33" t="s">
        <v>234</v>
      </c>
      <c r="AT203" s="233" t="s">
        <v>145</v>
      </c>
      <c r="AU203" s="233" t="s">
        <v>84</v>
      </c>
      <c r="AY203" s="19" t="s">
        <v>142</v>
      </c>
      <c r="BE203" s="234">
        <f>IF(N203="základní",J203,0)</f>
        <v>0</v>
      </c>
      <c r="BF203" s="234">
        <f>IF(N203="snížená",J203,0)</f>
        <v>0</v>
      </c>
      <c r="BG203" s="234">
        <f>IF(N203="zákl. přenesená",J203,0)</f>
        <v>0</v>
      </c>
      <c r="BH203" s="234">
        <f>IF(N203="sníž. přenesená",J203,0)</f>
        <v>0</v>
      </c>
      <c r="BI203" s="234">
        <f>IF(N203="nulová",J203,0)</f>
        <v>0</v>
      </c>
      <c r="BJ203" s="19" t="s">
        <v>82</v>
      </c>
      <c r="BK203" s="234">
        <f>ROUND(I203*H203,2)</f>
        <v>0</v>
      </c>
      <c r="BL203" s="19" t="s">
        <v>234</v>
      </c>
      <c r="BM203" s="233" t="s">
        <v>1176</v>
      </c>
    </row>
    <row r="204" s="15" customFormat="1">
      <c r="A204" s="15"/>
      <c r="B204" s="261"/>
      <c r="C204" s="262"/>
      <c r="D204" s="237" t="s">
        <v>151</v>
      </c>
      <c r="E204" s="263" t="s">
        <v>19</v>
      </c>
      <c r="F204" s="264" t="s">
        <v>1177</v>
      </c>
      <c r="G204" s="262"/>
      <c r="H204" s="263" t="s">
        <v>19</v>
      </c>
      <c r="I204" s="265"/>
      <c r="J204" s="262"/>
      <c r="K204" s="262"/>
      <c r="L204" s="266"/>
      <c r="M204" s="267"/>
      <c r="N204" s="268"/>
      <c r="O204" s="268"/>
      <c r="P204" s="268"/>
      <c r="Q204" s="268"/>
      <c r="R204" s="268"/>
      <c r="S204" s="268"/>
      <c r="T204" s="269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70" t="s">
        <v>151</v>
      </c>
      <c r="AU204" s="270" t="s">
        <v>84</v>
      </c>
      <c r="AV204" s="15" t="s">
        <v>82</v>
      </c>
      <c r="AW204" s="15" t="s">
        <v>35</v>
      </c>
      <c r="AX204" s="15" t="s">
        <v>74</v>
      </c>
      <c r="AY204" s="270" t="s">
        <v>142</v>
      </c>
    </row>
    <row r="205" s="13" customFormat="1">
      <c r="A205" s="13"/>
      <c r="B205" s="235"/>
      <c r="C205" s="236"/>
      <c r="D205" s="237" t="s">
        <v>151</v>
      </c>
      <c r="E205" s="238" t="s">
        <v>19</v>
      </c>
      <c r="F205" s="239" t="s">
        <v>1178</v>
      </c>
      <c r="G205" s="236"/>
      <c r="H205" s="240">
        <v>1</v>
      </c>
      <c r="I205" s="241"/>
      <c r="J205" s="236"/>
      <c r="K205" s="236"/>
      <c r="L205" s="242"/>
      <c r="M205" s="243"/>
      <c r="N205" s="244"/>
      <c r="O205" s="244"/>
      <c r="P205" s="244"/>
      <c r="Q205" s="244"/>
      <c r="R205" s="244"/>
      <c r="S205" s="244"/>
      <c r="T205" s="245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6" t="s">
        <v>151</v>
      </c>
      <c r="AU205" s="246" t="s">
        <v>84</v>
      </c>
      <c r="AV205" s="13" t="s">
        <v>84</v>
      </c>
      <c r="AW205" s="13" t="s">
        <v>35</v>
      </c>
      <c r="AX205" s="13" t="s">
        <v>82</v>
      </c>
      <c r="AY205" s="246" t="s">
        <v>142</v>
      </c>
    </row>
    <row r="206" s="2" customFormat="1" ht="16.5" customHeight="1">
      <c r="A206" s="40"/>
      <c r="B206" s="41"/>
      <c r="C206" s="282" t="s">
        <v>475</v>
      </c>
      <c r="D206" s="282" t="s">
        <v>263</v>
      </c>
      <c r="E206" s="283" t="s">
        <v>677</v>
      </c>
      <c r="F206" s="284" t="s">
        <v>678</v>
      </c>
      <c r="G206" s="285" t="s">
        <v>174</v>
      </c>
      <c r="H206" s="286">
        <v>1</v>
      </c>
      <c r="I206" s="287"/>
      <c r="J206" s="288">
        <f>ROUND(I206*H206,2)</f>
        <v>0</v>
      </c>
      <c r="K206" s="289"/>
      <c r="L206" s="290"/>
      <c r="M206" s="291" t="s">
        <v>19</v>
      </c>
      <c r="N206" s="292" t="s">
        <v>45</v>
      </c>
      <c r="O206" s="86"/>
      <c r="P206" s="231">
        <f>O206*H206</f>
        <v>0</v>
      </c>
      <c r="Q206" s="231">
        <v>0.0012999999999999999</v>
      </c>
      <c r="R206" s="231">
        <f>Q206*H206</f>
        <v>0.0012999999999999999</v>
      </c>
      <c r="S206" s="231">
        <v>0</v>
      </c>
      <c r="T206" s="232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33" t="s">
        <v>313</v>
      </c>
      <c r="AT206" s="233" t="s">
        <v>263</v>
      </c>
      <c r="AU206" s="233" t="s">
        <v>84</v>
      </c>
      <c r="AY206" s="19" t="s">
        <v>142</v>
      </c>
      <c r="BE206" s="234">
        <f>IF(N206="základní",J206,0)</f>
        <v>0</v>
      </c>
      <c r="BF206" s="234">
        <f>IF(N206="snížená",J206,0)</f>
        <v>0</v>
      </c>
      <c r="BG206" s="234">
        <f>IF(N206="zákl. přenesená",J206,0)</f>
        <v>0</v>
      </c>
      <c r="BH206" s="234">
        <f>IF(N206="sníž. přenesená",J206,0)</f>
        <v>0</v>
      </c>
      <c r="BI206" s="234">
        <f>IF(N206="nulová",J206,0)</f>
        <v>0</v>
      </c>
      <c r="BJ206" s="19" t="s">
        <v>82</v>
      </c>
      <c r="BK206" s="234">
        <f>ROUND(I206*H206,2)</f>
        <v>0</v>
      </c>
      <c r="BL206" s="19" t="s">
        <v>234</v>
      </c>
      <c r="BM206" s="233" t="s">
        <v>1179</v>
      </c>
    </row>
    <row r="207" s="2" customFormat="1" ht="21.75" customHeight="1">
      <c r="A207" s="40"/>
      <c r="B207" s="41"/>
      <c r="C207" s="221" t="s">
        <v>482</v>
      </c>
      <c r="D207" s="221" t="s">
        <v>145</v>
      </c>
      <c r="E207" s="222" t="s">
        <v>681</v>
      </c>
      <c r="F207" s="223" t="s">
        <v>682</v>
      </c>
      <c r="G207" s="224" t="s">
        <v>478</v>
      </c>
      <c r="H207" s="293"/>
      <c r="I207" s="226"/>
      <c r="J207" s="227">
        <f>ROUND(I207*H207,2)</f>
        <v>0</v>
      </c>
      <c r="K207" s="228"/>
      <c r="L207" s="46"/>
      <c r="M207" s="229" t="s">
        <v>19</v>
      </c>
      <c r="N207" s="230" t="s">
        <v>45</v>
      </c>
      <c r="O207" s="86"/>
      <c r="P207" s="231">
        <f>O207*H207</f>
        <v>0</v>
      </c>
      <c r="Q207" s="231">
        <v>0</v>
      </c>
      <c r="R207" s="231">
        <f>Q207*H207</f>
        <v>0</v>
      </c>
      <c r="S207" s="231">
        <v>0</v>
      </c>
      <c r="T207" s="232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33" t="s">
        <v>234</v>
      </c>
      <c r="AT207" s="233" t="s">
        <v>145</v>
      </c>
      <c r="AU207" s="233" t="s">
        <v>84</v>
      </c>
      <c r="AY207" s="19" t="s">
        <v>142</v>
      </c>
      <c r="BE207" s="234">
        <f>IF(N207="základní",J207,0)</f>
        <v>0</v>
      </c>
      <c r="BF207" s="234">
        <f>IF(N207="snížená",J207,0)</f>
        <v>0</v>
      </c>
      <c r="BG207" s="234">
        <f>IF(N207="zákl. přenesená",J207,0)</f>
        <v>0</v>
      </c>
      <c r="BH207" s="234">
        <f>IF(N207="sníž. přenesená",J207,0)</f>
        <v>0</v>
      </c>
      <c r="BI207" s="234">
        <f>IF(N207="nulová",J207,0)</f>
        <v>0</v>
      </c>
      <c r="BJ207" s="19" t="s">
        <v>82</v>
      </c>
      <c r="BK207" s="234">
        <f>ROUND(I207*H207,2)</f>
        <v>0</v>
      </c>
      <c r="BL207" s="19" t="s">
        <v>234</v>
      </c>
      <c r="BM207" s="233" t="s">
        <v>1180</v>
      </c>
    </row>
    <row r="208" s="12" customFormat="1" ht="25.92" customHeight="1">
      <c r="A208" s="12"/>
      <c r="B208" s="205"/>
      <c r="C208" s="206"/>
      <c r="D208" s="207" t="s">
        <v>73</v>
      </c>
      <c r="E208" s="208" t="s">
        <v>684</v>
      </c>
      <c r="F208" s="208" t="s">
        <v>685</v>
      </c>
      <c r="G208" s="206"/>
      <c r="H208" s="206"/>
      <c r="I208" s="209"/>
      <c r="J208" s="210">
        <f>BK208</f>
        <v>0</v>
      </c>
      <c r="K208" s="206"/>
      <c r="L208" s="211"/>
      <c r="M208" s="212"/>
      <c r="N208" s="213"/>
      <c r="O208" s="213"/>
      <c r="P208" s="214">
        <f>SUM(P209:P215)</f>
        <v>0</v>
      </c>
      <c r="Q208" s="213"/>
      <c r="R208" s="214">
        <f>SUM(R209:R215)</f>
        <v>0</v>
      </c>
      <c r="S208" s="213"/>
      <c r="T208" s="215">
        <f>SUM(T209:T215)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6" t="s">
        <v>143</v>
      </c>
      <c r="AT208" s="217" t="s">
        <v>73</v>
      </c>
      <c r="AU208" s="217" t="s">
        <v>74</v>
      </c>
      <c r="AY208" s="216" t="s">
        <v>142</v>
      </c>
      <c r="BK208" s="218">
        <f>SUM(BK209:BK215)</f>
        <v>0</v>
      </c>
    </row>
    <row r="209" s="2" customFormat="1" ht="16.5" customHeight="1">
      <c r="A209" s="40"/>
      <c r="B209" s="41"/>
      <c r="C209" s="221" t="s">
        <v>486</v>
      </c>
      <c r="D209" s="221" t="s">
        <v>145</v>
      </c>
      <c r="E209" s="222" t="s">
        <v>1181</v>
      </c>
      <c r="F209" s="223" t="s">
        <v>1182</v>
      </c>
      <c r="G209" s="224" t="s">
        <v>208</v>
      </c>
      <c r="H209" s="225">
        <v>20</v>
      </c>
      <c r="I209" s="226"/>
      <c r="J209" s="227">
        <f>ROUND(I209*H209,2)</f>
        <v>0</v>
      </c>
      <c r="K209" s="228"/>
      <c r="L209" s="46"/>
      <c r="M209" s="229" t="s">
        <v>19</v>
      </c>
      <c r="N209" s="230" t="s">
        <v>45</v>
      </c>
      <c r="O209" s="86"/>
      <c r="P209" s="231">
        <f>O209*H209</f>
        <v>0</v>
      </c>
      <c r="Q209" s="231">
        <v>0</v>
      </c>
      <c r="R209" s="231">
        <f>Q209*H209</f>
        <v>0</v>
      </c>
      <c r="S209" s="231">
        <v>0</v>
      </c>
      <c r="T209" s="232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33" t="s">
        <v>475</v>
      </c>
      <c r="AT209" s="233" t="s">
        <v>145</v>
      </c>
      <c r="AU209" s="233" t="s">
        <v>82</v>
      </c>
      <c r="AY209" s="19" t="s">
        <v>142</v>
      </c>
      <c r="BE209" s="234">
        <f>IF(N209="základní",J209,0)</f>
        <v>0</v>
      </c>
      <c r="BF209" s="234">
        <f>IF(N209="snížená",J209,0)</f>
        <v>0</v>
      </c>
      <c r="BG209" s="234">
        <f>IF(N209="zákl. přenesená",J209,0)</f>
        <v>0</v>
      </c>
      <c r="BH209" s="234">
        <f>IF(N209="sníž. přenesená",J209,0)</f>
        <v>0</v>
      </c>
      <c r="BI209" s="234">
        <f>IF(N209="nulová",J209,0)</f>
        <v>0</v>
      </c>
      <c r="BJ209" s="19" t="s">
        <v>82</v>
      </c>
      <c r="BK209" s="234">
        <f>ROUND(I209*H209,2)</f>
        <v>0</v>
      </c>
      <c r="BL209" s="19" t="s">
        <v>475</v>
      </c>
      <c r="BM209" s="233" t="s">
        <v>1183</v>
      </c>
    </row>
    <row r="210" s="2" customFormat="1">
      <c r="A210" s="40"/>
      <c r="B210" s="41"/>
      <c r="C210" s="42"/>
      <c r="D210" s="237" t="s">
        <v>157</v>
      </c>
      <c r="E210" s="42"/>
      <c r="F210" s="247" t="s">
        <v>1184</v>
      </c>
      <c r="G210" s="42"/>
      <c r="H210" s="42"/>
      <c r="I210" s="138"/>
      <c r="J210" s="42"/>
      <c r="K210" s="42"/>
      <c r="L210" s="46"/>
      <c r="M210" s="248"/>
      <c r="N210" s="249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157</v>
      </c>
      <c r="AU210" s="19" t="s">
        <v>82</v>
      </c>
    </row>
    <row r="211" s="2" customFormat="1" ht="16.5" customHeight="1">
      <c r="A211" s="40"/>
      <c r="B211" s="41"/>
      <c r="C211" s="221" t="s">
        <v>490</v>
      </c>
      <c r="D211" s="221" t="s">
        <v>145</v>
      </c>
      <c r="E211" s="222" t="s">
        <v>1185</v>
      </c>
      <c r="F211" s="223" t="s">
        <v>697</v>
      </c>
      <c r="G211" s="224" t="s">
        <v>1186</v>
      </c>
      <c r="H211" s="225">
        <v>1</v>
      </c>
      <c r="I211" s="226"/>
      <c r="J211" s="227">
        <f>ROUND(I211*H211,2)</f>
        <v>0</v>
      </c>
      <c r="K211" s="228"/>
      <c r="L211" s="46"/>
      <c r="M211" s="229" t="s">
        <v>19</v>
      </c>
      <c r="N211" s="230" t="s">
        <v>45</v>
      </c>
      <c r="O211" s="86"/>
      <c r="P211" s="231">
        <f>O211*H211</f>
        <v>0</v>
      </c>
      <c r="Q211" s="231">
        <v>0</v>
      </c>
      <c r="R211" s="231">
        <f>Q211*H211</f>
        <v>0</v>
      </c>
      <c r="S211" s="231">
        <v>0</v>
      </c>
      <c r="T211" s="232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33" t="s">
        <v>475</v>
      </c>
      <c r="AT211" s="233" t="s">
        <v>145</v>
      </c>
      <c r="AU211" s="233" t="s">
        <v>82</v>
      </c>
      <c r="AY211" s="19" t="s">
        <v>142</v>
      </c>
      <c r="BE211" s="234">
        <f>IF(N211="základní",J211,0)</f>
        <v>0</v>
      </c>
      <c r="BF211" s="234">
        <f>IF(N211="snížená",J211,0)</f>
        <v>0</v>
      </c>
      <c r="BG211" s="234">
        <f>IF(N211="zákl. přenesená",J211,0)</f>
        <v>0</v>
      </c>
      <c r="BH211" s="234">
        <f>IF(N211="sníž. přenesená",J211,0)</f>
        <v>0</v>
      </c>
      <c r="BI211" s="234">
        <f>IF(N211="nulová",J211,0)</f>
        <v>0</v>
      </c>
      <c r="BJ211" s="19" t="s">
        <v>82</v>
      </c>
      <c r="BK211" s="234">
        <f>ROUND(I211*H211,2)</f>
        <v>0</v>
      </c>
      <c r="BL211" s="19" t="s">
        <v>475</v>
      </c>
      <c r="BM211" s="233" t="s">
        <v>1187</v>
      </c>
    </row>
    <row r="212" s="2" customFormat="1" ht="16.5" customHeight="1">
      <c r="A212" s="40"/>
      <c r="B212" s="41"/>
      <c r="C212" s="221" t="s">
        <v>495</v>
      </c>
      <c r="D212" s="221" t="s">
        <v>145</v>
      </c>
      <c r="E212" s="222" t="s">
        <v>1188</v>
      </c>
      <c r="F212" s="223" t="s">
        <v>1189</v>
      </c>
      <c r="G212" s="224" t="s">
        <v>1186</v>
      </c>
      <c r="H212" s="225">
        <v>1</v>
      </c>
      <c r="I212" s="226"/>
      <c r="J212" s="227">
        <f>ROUND(I212*H212,2)</f>
        <v>0</v>
      </c>
      <c r="K212" s="228"/>
      <c r="L212" s="46"/>
      <c r="M212" s="229" t="s">
        <v>19</v>
      </c>
      <c r="N212" s="230" t="s">
        <v>45</v>
      </c>
      <c r="O212" s="86"/>
      <c r="P212" s="231">
        <f>O212*H212</f>
        <v>0</v>
      </c>
      <c r="Q212" s="231">
        <v>0</v>
      </c>
      <c r="R212" s="231">
        <f>Q212*H212</f>
        <v>0</v>
      </c>
      <c r="S212" s="231">
        <v>0</v>
      </c>
      <c r="T212" s="232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33" t="s">
        <v>475</v>
      </c>
      <c r="AT212" s="233" t="s">
        <v>145</v>
      </c>
      <c r="AU212" s="233" t="s">
        <v>82</v>
      </c>
      <c r="AY212" s="19" t="s">
        <v>142</v>
      </c>
      <c r="BE212" s="234">
        <f>IF(N212="základní",J212,0)</f>
        <v>0</v>
      </c>
      <c r="BF212" s="234">
        <f>IF(N212="snížená",J212,0)</f>
        <v>0</v>
      </c>
      <c r="BG212" s="234">
        <f>IF(N212="zákl. přenesená",J212,0)</f>
        <v>0</v>
      </c>
      <c r="BH212" s="234">
        <f>IF(N212="sníž. přenesená",J212,0)</f>
        <v>0</v>
      </c>
      <c r="BI212" s="234">
        <f>IF(N212="nulová",J212,0)</f>
        <v>0</v>
      </c>
      <c r="BJ212" s="19" t="s">
        <v>82</v>
      </c>
      <c r="BK212" s="234">
        <f>ROUND(I212*H212,2)</f>
        <v>0</v>
      </c>
      <c r="BL212" s="19" t="s">
        <v>475</v>
      </c>
      <c r="BM212" s="233" t="s">
        <v>1190</v>
      </c>
    </row>
    <row r="213" s="2" customFormat="1" ht="16.5" customHeight="1">
      <c r="A213" s="40"/>
      <c r="B213" s="41"/>
      <c r="C213" s="282" t="s">
        <v>499</v>
      </c>
      <c r="D213" s="282" t="s">
        <v>263</v>
      </c>
      <c r="E213" s="283" t="s">
        <v>1191</v>
      </c>
      <c r="F213" s="284" t="s">
        <v>1192</v>
      </c>
      <c r="G213" s="285" t="s">
        <v>1186</v>
      </c>
      <c r="H213" s="286">
        <v>1</v>
      </c>
      <c r="I213" s="287"/>
      <c r="J213" s="288">
        <f>ROUND(I213*H213,2)</f>
        <v>0</v>
      </c>
      <c r="K213" s="289"/>
      <c r="L213" s="290"/>
      <c r="M213" s="291" t="s">
        <v>19</v>
      </c>
      <c r="N213" s="292" t="s">
        <v>45</v>
      </c>
      <c r="O213" s="86"/>
      <c r="P213" s="231">
        <f>O213*H213</f>
        <v>0</v>
      </c>
      <c r="Q213" s="231">
        <v>0</v>
      </c>
      <c r="R213" s="231">
        <f>Q213*H213</f>
        <v>0</v>
      </c>
      <c r="S213" s="231">
        <v>0</v>
      </c>
      <c r="T213" s="232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33" t="s">
        <v>693</v>
      </c>
      <c r="AT213" s="233" t="s">
        <v>263</v>
      </c>
      <c r="AU213" s="233" t="s">
        <v>82</v>
      </c>
      <c r="AY213" s="19" t="s">
        <v>142</v>
      </c>
      <c r="BE213" s="234">
        <f>IF(N213="základní",J213,0)</f>
        <v>0</v>
      </c>
      <c r="BF213" s="234">
        <f>IF(N213="snížená",J213,0)</f>
        <v>0</v>
      </c>
      <c r="BG213" s="234">
        <f>IF(N213="zákl. přenesená",J213,0)</f>
        <v>0</v>
      </c>
      <c r="BH213" s="234">
        <f>IF(N213="sníž. přenesená",J213,0)</f>
        <v>0</v>
      </c>
      <c r="BI213" s="234">
        <f>IF(N213="nulová",J213,0)</f>
        <v>0</v>
      </c>
      <c r="BJ213" s="19" t="s">
        <v>82</v>
      </c>
      <c r="BK213" s="234">
        <f>ROUND(I213*H213,2)</f>
        <v>0</v>
      </c>
      <c r="BL213" s="19" t="s">
        <v>475</v>
      </c>
      <c r="BM213" s="233" t="s">
        <v>1193</v>
      </c>
    </row>
    <row r="214" s="2" customFormat="1" ht="16.5" customHeight="1">
      <c r="A214" s="40"/>
      <c r="B214" s="41"/>
      <c r="C214" s="221" t="s">
        <v>503</v>
      </c>
      <c r="D214" s="221" t="s">
        <v>145</v>
      </c>
      <c r="E214" s="222" t="s">
        <v>1194</v>
      </c>
      <c r="F214" s="223" t="s">
        <v>1195</v>
      </c>
      <c r="G214" s="224" t="s">
        <v>155</v>
      </c>
      <c r="H214" s="225">
        <v>1</v>
      </c>
      <c r="I214" s="226"/>
      <c r="J214" s="227">
        <f>ROUND(I214*H214,2)</f>
        <v>0</v>
      </c>
      <c r="K214" s="228"/>
      <c r="L214" s="46"/>
      <c r="M214" s="229" t="s">
        <v>19</v>
      </c>
      <c r="N214" s="230" t="s">
        <v>45</v>
      </c>
      <c r="O214" s="86"/>
      <c r="P214" s="231">
        <f>O214*H214</f>
        <v>0</v>
      </c>
      <c r="Q214" s="231">
        <v>0</v>
      </c>
      <c r="R214" s="231">
        <f>Q214*H214</f>
        <v>0</v>
      </c>
      <c r="S214" s="231">
        <v>0</v>
      </c>
      <c r="T214" s="232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33" t="s">
        <v>475</v>
      </c>
      <c r="AT214" s="233" t="s">
        <v>145</v>
      </c>
      <c r="AU214" s="233" t="s">
        <v>82</v>
      </c>
      <c r="AY214" s="19" t="s">
        <v>142</v>
      </c>
      <c r="BE214" s="234">
        <f>IF(N214="základní",J214,0)</f>
        <v>0</v>
      </c>
      <c r="BF214" s="234">
        <f>IF(N214="snížená",J214,0)</f>
        <v>0</v>
      </c>
      <c r="BG214" s="234">
        <f>IF(N214="zákl. přenesená",J214,0)</f>
        <v>0</v>
      </c>
      <c r="BH214" s="234">
        <f>IF(N214="sníž. přenesená",J214,0)</f>
        <v>0</v>
      </c>
      <c r="BI214" s="234">
        <f>IF(N214="nulová",J214,0)</f>
        <v>0</v>
      </c>
      <c r="BJ214" s="19" t="s">
        <v>82</v>
      </c>
      <c r="BK214" s="234">
        <f>ROUND(I214*H214,2)</f>
        <v>0</v>
      </c>
      <c r="BL214" s="19" t="s">
        <v>475</v>
      </c>
      <c r="BM214" s="233" t="s">
        <v>1196</v>
      </c>
    </row>
    <row r="215" s="2" customFormat="1" ht="16.5" customHeight="1">
      <c r="A215" s="40"/>
      <c r="B215" s="41"/>
      <c r="C215" s="282" t="s">
        <v>507</v>
      </c>
      <c r="D215" s="282" t="s">
        <v>263</v>
      </c>
      <c r="E215" s="283" t="s">
        <v>1197</v>
      </c>
      <c r="F215" s="284" t="s">
        <v>1198</v>
      </c>
      <c r="G215" s="285" t="s">
        <v>1186</v>
      </c>
      <c r="H215" s="286">
        <v>1</v>
      </c>
      <c r="I215" s="287"/>
      <c r="J215" s="288">
        <f>ROUND(I215*H215,2)</f>
        <v>0</v>
      </c>
      <c r="K215" s="289"/>
      <c r="L215" s="290"/>
      <c r="M215" s="298" t="s">
        <v>19</v>
      </c>
      <c r="N215" s="299" t="s">
        <v>45</v>
      </c>
      <c r="O215" s="296"/>
      <c r="P215" s="300">
        <f>O215*H215</f>
        <v>0</v>
      </c>
      <c r="Q215" s="300">
        <v>0</v>
      </c>
      <c r="R215" s="300">
        <f>Q215*H215</f>
        <v>0</v>
      </c>
      <c r="S215" s="300">
        <v>0</v>
      </c>
      <c r="T215" s="301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33" t="s">
        <v>693</v>
      </c>
      <c r="AT215" s="233" t="s">
        <v>263</v>
      </c>
      <c r="AU215" s="233" t="s">
        <v>82</v>
      </c>
      <c r="AY215" s="19" t="s">
        <v>142</v>
      </c>
      <c r="BE215" s="234">
        <f>IF(N215="základní",J215,0)</f>
        <v>0</v>
      </c>
      <c r="BF215" s="234">
        <f>IF(N215="snížená",J215,0)</f>
        <v>0</v>
      </c>
      <c r="BG215" s="234">
        <f>IF(N215="zákl. přenesená",J215,0)</f>
        <v>0</v>
      </c>
      <c r="BH215" s="234">
        <f>IF(N215="sníž. přenesená",J215,0)</f>
        <v>0</v>
      </c>
      <c r="BI215" s="234">
        <f>IF(N215="nulová",J215,0)</f>
        <v>0</v>
      </c>
      <c r="BJ215" s="19" t="s">
        <v>82</v>
      </c>
      <c r="BK215" s="234">
        <f>ROUND(I215*H215,2)</f>
        <v>0</v>
      </c>
      <c r="BL215" s="19" t="s">
        <v>475</v>
      </c>
      <c r="BM215" s="233" t="s">
        <v>1199</v>
      </c>
    </row>
    <row r="216" s="2" customFormat="1" ht="6.96" customHeight="1">
      <c r="A216" s="40"/>
      <c r="B216" s="61"/>
      <c r="C216" s="62"/>
      <c r="D216" s="62"/>
      <c r="E216" s="62"/>
      <c r="F216" s="62"/>
      <c r="G216" s="62"/>
      <c r="H216" s="62"/>
      <c r="I216" s="168"/>
      <c r="J216" s="62"/>
      <c r="K216" s="62"/>
      <c r="L216" s="46"/>
      <c r="M216" s="40"/>
      <c r="O216" s="40"/>
      <c r="P216" s="40"/>
      <c r="Q216" s="40"/>
      <c r="R216" s="40"/>
      <c r="S216" s="40"/>
      <c r="T216" s="40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</row>
  </sheetData>
  <sheetProtection sheet="1" autoFilter="0" formatColumns="0" formatRows="0" objects="1" scenarios="1" spinCount="100000" saltValue="KSe6FSmlc3kiE450gCh+1VDsi6fMLkxYXaSUUo+Rlu/jU5OWqoZ/D6TWn8M+qULH+tU+iKCWhPo6enwZl2eq1w==" hashValue="GlMnKRbR194sUYc1ZjPo0tkLCqsH4zMnQJByUK3lzy5CW0PGmyshlRt7qJoNc/ifVa88Jx0RW2vzanuaiS3OqA==" algorithmName="SHA-512" password="CC35"/>
  <autoFilter ref="C96:K215"/>
  <mergeCells count="9">
    <mergeCell ref="E7:H7"/>
    <mergeCell ref="E9:H9"/>
    <mergeCell ref="E18:H18"/>
    <mergeCell ref="E27:H27"/>
    <mergeCell ref="E48:H48"/>
    <mergeCell ref="E50:H50"/>
    <mergeCell ref="E87:H87"/>
    <mergeCell ref="E89:H8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0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93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22"/>
      <c r="AT3" s="19" t="s">
        <v>84</v>
      </c>
    </row>
    <row r="4" s="1" customFormat="1" ht="24.96" customHeight="1">
      <c r="B4" s="22"/>
      <c r="D4" s="134" t="s">
        <v>103</v>
      </c>
      <c r="I4" s="130"/>
      <c r="L4" s="22"/>
      <c r="M4" s="135" t="s">
        <v>10</v>
      </c>
      <c r="AT4" s="19" t="s">
        <v>4</v>
      </c>
    </row>
    <row r="5" s="1" customFormat="1" ht="6.96" customHeight="1">
      <c r="B5" s="22"/>
      <c r="I5" s="130"/>
      <c r="L5" s="22"/>
    </row>
    <row r="6" s="1" customFormat="1" ht="12" customHeight="1">
      <c r="B6" s="22"/>
      <c r="D6" s="136" t="s">
        <v>16</v>
      </c>
      <c r="I6" s="130"/>
      <c r="L6" s="22"/>
    </row>
    <row r="7" s="1" customFormat="1" ht="16.5" customHeight="1">
      <c r="B7" s="22"/>
      <c r="E7" s="137" t="str">
        <f>'Rekapitulace stavby'!K6</f>
        <v>Otvovice ON - oprava</v>
      </c>
      <c r="F7" s="136"/>
      <c r="G7" s="136"/>
      <c r="H7" s="136"/>
      <c r="I7" s="130"/>
      <c r="L7" s="22"/>
    </row>
    <row r="8" s="2" customFormat="1" ht="12" customHeight="1">
      <c r="A8" s="40"/>
      <c r="B8" s="46"/>
      <c r="C8" s="40"/>
      <c r="D8" s="136" t="s">
        <v>104</v>
      </c>
      <c r="E8" s="40"/>
      <c r="F8" s="40"/>
      <c r="G8" s="40"/>
      <c r="H8" s="40"/>
      <c r="I8" s="138"/>
      <c r="J8" s="40"/>
      <c r="K8" s="40"/>
      <c r="L8" s="139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0" t="s">
        <v>1200</v>
      </c>
      <c r="F9" s="40"/>
      <c r="G9" s="40"/>
      <c r="H9" s="40"/>
      <c r="I9" s="138"/>
      <c r="J9" s="40"/>
      <c r="K9" s="40"/>
      <c r="L9" s="13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38"/>
      <c r="J10" s="40"/>
      <c r="K10" s="40"/>
      <c r="L10" s="13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6" t="s">
        <v>18</v>
      </c>
      <c r="E11" s="40"/>
      <c r="F11" s="141" t="s">
        <v>19</v>
      </c>
      <c r="G11" s="40"/>
      <c r="H11" s="40"/>
      <c r="I11" s="142" t="s">
        <v>20</v>
      </c>
      <c r="J11" s="141" t="s">
        <v>19</v>
      </c>
      <c r="K11" s="40"/>
      <c r="L11" s="13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6" t="s">
        <v>21</v>
      </c>
      <c r="E12" s="40"/>
      <c r="F12" s="141" t="s">
        <v>22</v>
      </c>
      <c r="G12" s="40"/>
      <c r="H12" s="40"/>
      <c r="I12" s="142" t="s">
        <v>23</v>
      </c>
      <c r="J12" s="143" t="str">
        <f>'Rekapitulace stavby'!AN8</f>
        <v>22. 5. 2020</v>
      </c>
      <c r="K12" s="40"/>
      <c r="L12" s="13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38"/>
      <c r="J13" s="40"/>
      <c r="K13" s="40"/>
      <c r="L13" s="13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6" t="s">
        <v>25</v>
      </c>
      <c r="E14" s="40"/>
      <c r="F14" s="40"/>
      <c r="G14" s="40"/>
      <c r="H14" s="40"/>
      <c r="I14" s="142" t="s">
        <v>26</v>
      </c>
      <c r="J14" s="141" t="s">
        <v>27</v>
      </c>
      <c r="K14" s="40"/>
      <c r="L14" s="13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1" t="s">
        <v>28</v>
      </c>
      <c r="F15" s="40"/>
      <c r="G15" s="40"/>
      <c r="H15" s="40"/>
      <c r="I15" s="142" t="s">
        <v>29</v>
      </c>
      <c r="J15" s="141" t="s">
        <v>30</v>
      </c>
      <c r="K15" s="40"/>
      <c r="L15" s="13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38"/>
      <c r="J16" s="40"/>
      <c r="K16" s="40"/>
      <c r="L16" s="13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6" t="s">
        <v>31</v>
      </c>
      <c r="E17" s="40"/>
      <c r="F17" s="40"/>
      <c r="G17" s="40"/>
      <c r="H17" s="40"/>
      <c r="I17" s="142" t="s">
        <v>26</v>
      </c>
      <c r="J17" s="35" t="str">
        <f>'Rekapitulace stavby'!AN13</f>
        <v>Vyplň údaj</v>
      </c>
      <c r="K17" s="40"/>
      <c r="L17" s="13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41"/>
      <c r="G18" s="141"/>
      <c r="H18" s="141"/>
      <c r="I18" s="142" t="s">
        <v>29</v>
      </c>
      <c r="J18" s="35" t="str">
        <f>'Rekapitulace stavby'!AN14</f>
        <v>Vyplň údaj</v>
      </c>
      <c r="K18" s="40"/>
      <c r="L18" s="13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38"/>
      <c r="J19" s="40"/>
      <c r="K19" s="40"/>
      <c r="L19" s="13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6" t="s">
        <v>33</v>
      </c>
      <c r="E20" s="40"/>
      <c r="F20" s="40"/>
      <c r="G20" s="40"/>
      <c r="H20" s="40"/>
      <c r="I20" s="142" t="s">
        <v>26</v>
      </c>
      <c r="J20" s="141" t="str">
        <f>IF('Rekapitulace stavby'!AN16="","",'Rekapitulace stavby'!AN16)</f>
        <v/>
      </c>
      <c r="K20" s="40"/>
      <c r="L20" s="13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1" t="str">
        <f>IF('Rekapitulace stavby'!E17="","",'Rekapitulace stavby'!E17)</f>
        <v xml:space="preserve"> </v>
      </c>
      <c r="F21" s="40"/>
      <c r="G21" s="40"/>
      <c r="H21" s="40"/>
      <c r="I21" s="142" t="s">
        <v>29</v>
      </c>
      <c r="J21" s="141" t="str">
        <f>IF('Rekapitulace stavby'!AN17="","",'Rekapitulace stavby'!AN17)</f>
        <v/>
      </c>
      <c r="K21" s="40"/>
      <c r="L21" s="13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38"/>
      <c r="J22" s="40"/>
      <c r="K22" s="40"/>
      <c r="L22" s="13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6" t="s">
        <v>36</v>
      </c>
      <c r="E23" s="40"/>
      <c r="F23" s="40"/>
      <c r="G23" s="40"/>
      <c r="H23" s="40"/>
      <c r="I23" s="142" t="s">
        <v>26</v>
      </c>
      <c r="J23" s="141" t="s">
        <v>19</v>
      </c>
      <c r="K23" s="40"/>
      <c r="L23" s="13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1" t="s">
        <v>37</v>
      </c>
      <c r="F24" s="40"/>
      <c r="G24" s="40"/>
      <c r="H24" s="40"/>
      <c r="I24" s="142" t="s">
        <v>29</v>
      </c>
      <c r="J24" s="141" t="s">
        <v>19</v>
      </c>
      <c r="K24" s="40"/>
      <c r="L24" s="13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38"/>
      <c r="J25" s="40"/>
      <c r="K25" s="40"/>
      <c r="L25" s="13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6" t="s">
        <v>38</v>
      </c>
      <c r="E26" s="40"/>
      <c r="F26" s="40"/>
      <c r="G26" s="40"/>
      <c r="H26" s="40"/>
      <c r="I26" s="138"/>
      <c r="J26" s="40"/>
      <c r="K26" s="40"/>
      <c r="L26" s="13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4"/>
      <c r="B27" s="145"/>
      <c r="C27" s="144"/>
      <c r="D27" s="144"/>
      <c r="E27" s="146" t="s">
        <v>19</v>
      </c>
      <c r="F27" s="146"/>
      <c r="G27" s="146"/>
      <c r="H27" s="146"/>
      <c r="I27" s="147"/>
      <c r="J27" s="144"/>
      <c r="K27" s="144"/>
      <c r="L27" s="148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38"/>
      <c r="J28" s="40"/>
      <c r="K28" s="40"/>
      <c r="L28" s="13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9"/>
      <c r="E29" s="149"/>
      <c r="F29" s="149"/>
      <c r="G29" s="149"/>
      <c r="H29" s="149"/>
      <c r="I29" s="150"/>
      <c r="J29" s="149"/>
      <c r="K29" s="149"/>
      <c r="L29" s="139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1" t="s">
        <v>40</v>
      </c>
      <c r="E30" s="40"/>
      <c r="F30" s="40"/>
      <c r="G30" s="40"/>
      <c r="H30" s="40"/>
      <c r="I30" s="138"/>
      <c r="J30" s="152">
        <f>ROUND(J104, 2)</f>
        <v>0</v>
      </c>
      <c r="K30" s="40"/>
      <c r="L30" s="13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9"/>
      <c r="E31" s="149"/>
      <c r="F31" s="149"/>
      <c r="G31" s="149"/>
      <c r="H31" s="149"/>
      <c r="I31" s="150"/>
      <c r="J31" s="149"/>
      <c r="K31" s="149"/>
      <c r="L31" s="13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3" t="s">
        <v>42</v>
      </c>
      <c r="G32" s="40"/>
      <c r="H32" s="40"/>
      <c r="I32" s="154" t="s">
        <v>41</v>
      </c>
      <c r="J32" s="153" t="s">
        <v>43</v>
      </c>
      <c r="K32" s="40"/>
      <c r="L32" s="13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5" t="s">
        <v>44</v>
      </c>
      <c r="E33" s="136" t="s">
        <v>45</v>
      </c>
      <c r="F33" s="156">
        <f>ROUND((SUM(BE104:BE438)),  2)</f>
        <v>0</v>
      </c>
      <c r="G33" s="40"/>
      <c r="H33" s="40"/>
      <c r="I33" s="157">
        <v>0.20999999999999999</v>
      </c>
      <c r="J33" s="156">
        <f>ROUND(((SUM(BE104:BE438))*I33),  2)</f>
        <v>0</v>
      </c>
      <c r="K33" s="40"/>
      <c r="L33" s="13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6" t="s">
        <v>46</v>
      </c>
      <c r="F34" s="156">
        <f>ROUND((SUM(BF104:BF438)),  2)</f>
        <v>0</v>
      </c>
      <c r="G34" s="40"/>
      <c r="H34" s="40"/>
      <c r="I34" s="157">
        <v>0.14999999999999999</v>
      </c>
      <c r="J34" s="156">
        <f>ROUND(((SUM(BF104:BF438))*I34),  2)</f>
        <v>0</v>
      </c>
      <c r="K34" s="40"/>
      <c r="L34" s="13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6" t="s">
        <v>47</v>
      </c>
      <c r="F35" s="156">
        <f>ROUND((SUM(BG104:BG438)),  2)</f>
        <v>0</v>
      </c>
      <c r="G35" s="40"/>
      <c r="H35" s="40"/>
      <c r="I35" s="157">
        <v>0.20999999999999999</v>
      </c>
      <c r="J35" s="156">
        <f>0</f>
        <v>0</v>
      </c>
      <c r="K35" s="40"/>
      <c r="L35" s="13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6" t="s">
        <v>48</v>
      </c>
      <c r="F36" s="156">
        <f>ROUND((SUM(BH104:BH438)),  2)</f>
        <v>0</v>
      </c>
      <c r="G36" s="40"/>
      <c r="H36" s="40"/>
      <c r="I36" s="157">
        <v>0.14999999999999999</v>
      </c>
      <c r="J36" s="156">
        <f>0</f>
        <v>0</v>
      </c>
      <c r="K36" s="40"/>
      <c r="L36" s="13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6" t="s">
        <v>49</v>
      </c>
      <c r="F37" s="156">
        <f>ROUND((SUM(BI104:BI438)),  2)</f>
        <v>0</v>
      </c>
      <c r="G37" s="40"/>
      <c r="H37" s="40"/>
      <c r="I37" s="157">
        <v>0</v>
      </c>
      <c r="J37" s="156">
        <f>0</f>
        <v>0</v>
      </c>
      <c r="K37" s="40"/>
      <c r="L37" s="13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38"/>
      <c r="J38" s="40"/>
      <c r="K38" s="40"/>
      <c r="L38" s="13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8"/>
      <c r="D39" s="159" t="s">
        <v>50</v>
      </c>
      <c r="E39" s="160"/>
      <c r="F39" s="160"/>
      <c r="G39" s="161" t="s">
        <v>51</v>
      </c>
      <c r="H39" s="162" t="s">
        <v>52</v>
      </c>
      <c r="I39" s="163"/>
      <c r="J39" s="164">
        <f>SUM(J30:J37)</f>
        <v>0</v>
      </c>
      <c r="K39" s="165"/>
      <c r="L39" s="13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6"/>
      <c r="C40" s="167"/>
      <c r="D40" s="167"/>
      <c r="E40" s="167"/>
      <c r="F40" s="167"/>
      <c r="G40" s="167"/>
      <c r="H40" s="167"/>
      <c r="I40" s="168"/>
      <c r="J40" s="167"/>
      <c r="K40" s="167"/>
      <c r="L40" s="13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1"/>
      <c r="J44" s="170"/>
      <c r="K44" s="170"/>
      <c r="L44" s="139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106</v>
      </c>
      <c r="D45" s="42"/>
      <c r="E45" s="42"/>
      <c r="F45" s="42"/>
      <c r="G45" s="42"/>
      <c r="H45" s="42"/>
      <c r="I45" s="138"/>
      <c r="J45" s="42"/>
      <c r="K45" s="42"/>
      <c r="L45" s="139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38"/>
      <c r="J46" s="42"/>
      <c r="K46" s="42"/>
      <c r="L46" s="13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138"/>
      <c r="J47" s="42"/>
      <c r="K47" s="42"/>
      <c r="L47" s="13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2" t="str">
        <f>E7</f>
        <v>Otvovice ON - oprava</v>
      </c>
      <c r="F48" s="34"/>
      <c r="G48" s="34"/>
      <c r="H48" s="34"/>
      <c r="I48" s="138"/>
      <c r="J48" s="42"/>
      <c r="K48" s="42"/>
      <c r="L48" s="13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104</v>
      </c>
      <c r="D49" s="42"/>
      <c r="E49" s="42"/>
      <c r="F49" s="42"/>
      <c r="G49" s="42"/>
      <c r="H49" s="42"/>
      <c r="I49" s="138"/>
      <c r="J49" s="42"/>
      <c r="K49" s="42"/>
      <c r="L49" s="13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SO.04 - Oprava dopravní kanceláře a zázemí</v>
      </c>
      <c r="F50" s="42"/>
      <c r="G50" s="42"/>
      <c r="H50" s="42"/>
      <c r="I50" s="138"/>
      <c r="J50" s="42"/>
      <c r="K50" s="42"/>
      <c r="L50" s="13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38"/>
      <c r="J51" s="42"/>
      <c r="K51" s="42"/>
      <c r="L51" s="139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Otvovice</v>
      </c>
      <c r="G52" s="42"/>
      <c r="H52" s="42"/>
      <c r="I52" s="142" t="s">
        <v>23</v>
      </c>
      <c r="J52" s="74" t="str">
        <f>IF(J12="","",J12)</f>
        <v>22. 5. 2020</v>
      </c>
      <c r="K52" s="42"/>
      <c r="L52" s="13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38"/>
      <c r="J53" s="42"/>
      <c r="K53" s="42"/>
      <c r="L53" s="13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Správa železnic, státní organizace</v>
      </c>
      <c r="G54" s="42"/>
      <c r="H54" s="42"/>
      <c r="I54" s="142" t="s">
        <v>33</v>
      </c>
      <c r="J54" s="38" t="str">
        <f>E21</f>
        <v xml:space="preserve"> </v>
      </c>
      <c r="K54" s="42"/>
      <c r="L54" s="13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142" t="s">
        <v>36</v>
      </c>
      <c r="J55" s="38" t="str">
        <f>E24</f>
        <v>L. Malý</v>
      </c>
      <c r="K55" s="42"/>
      <c r="L55" s="13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38"/>
      <c r="J56" s="42"/>
      <c r="K56" s="42"/>
      <c r="L56" s="13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3" t="s">
        <v>107</v>
      </c>
      <c r="D57" s="174"/>
      <c r="E57" s="174"/>
      <c r="F57" s="174"/>
      <c r="G57" s="174"/>
      <c r="H57" s="174"/>
      <c r="I57" s="175"/>
      <c r="J57" s="176" t="s">
        <v>108</v>
      </c>
      <c r="K57" s="174"/>
      <c r="L57" s="13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38"/>
      <c r="J58" s="42"/>
      <c r="K58" s="42"/>
      <c r="L58" s="13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7" t="s">
        <v>72</v>
      </c>
      <c r="D59" s="42"/>
      <c r="E59" s="42"/>
      <c r="F59" s="42"/>
      <c r="G59" s="42"/>
      <c r="H59" s="42"/>
      <c r="I59" s="138"/>
      <c r="J59" s="104">
        <f>J104</f>
        <v>0</v>
      </c>
      <c r="K59" s="42"/>
      <c r="L59" s="13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109</v>
      </c>
    </row>
    <row r="60" s="9" customFormat="1" ht="24.96" customHeight="1">
      <c r="A60" s="9"/>
      <c r="B60" s="178"/>
      <c r="C60" s="179"/>
      <c r="D60" s="180" t="s">
        <v>110</v>
      </c>
      <c r="E60" s="181"/>
      <c r="F60" s="181"/>
      <c r="G60" s="181"/>
      <c r="H60" s="181"/>
      <c r="I60" s="182"/>
      <c r="J60" s="183">
        <f>J105</f>
        <v>0</v>
      </c>
      <c r="K60" s="179"/>
      <c r="L60" s="18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5"/>
      <c r="C61" s="186"/>
      <c r="D61" s="187" t="s">
        <v>111</v>
      </c>
      <c r="E61" s="188"/>
      <c r="F61" s="188"/>
      <c r="G61" s="188"/>
      <c r="H61" s="188"/>
      <c r="I61" s="189"/>
      <c r="J61" s="190">
        <f>J106</f>
        <v>0</v>
      </c>
      <c r="K61" s="186"/>
      <c r="L61" s="19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5"/>
      <c r="C62" s="186"/>
      <c r="D62" s="187" t="s">
        <v>112</v>
      </c>
      <c r="E62" s="188"/>
      <c r="F62" s="188"/>
      <c r="G62" s="188"/>
      <c r="H62" s="188"/>
      <c r="I62" s="189"/>
      <c r="J62" s="190">
        <f>J114</f>
        <v>0</v>
      </c>
      <c r="K62" s="186"/>
      <c r="L62" s="19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5"/>
      <c r="C63" s="186"/>
      <c r="D63" s="187" t="s">
        <v>723</v>
      </c>
      <c r="E63" s="188"/>
      <c r="F63" s="188"/>
      <c r="G63" s="188"/>
      <c r="H63" s="188"/>
      <c r="I63" s="189"/>
      <c r="J63" s="190">
        <f>J161</f>
        <v>0</v>
      </c>
      <c r="K63" s="186"/>
      <c r="L63" s="19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5"/>
      <c r="C64" s="186"/>
      <c r="D64" s="187" t="s">
        <v>115</v>
      </c>
      <c r="E64" s="188"/>
      <c r="F64" s="188"/>
      <c r="G64" s="188"/>
      <c r="H64" s="188"/>
      <c r="I64" s="189"/>
      <c r="J64" s="190">
        <f>J193</f>
        <v>0</v>
      </c>
      <c r="K64" s="186"/>
      <c r="L64" s="19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5"/>
      <c r="C65" s="186"/>
      <c r="D65" s="187" t="s">
        <v>116</v>
      </c>
      <c r="E65" s="188"/>
      <c r="F65" s="188"/>
      <c r="G65" s="188"/>
      <c r="H65" s="188"/>
      <c r="I65" s="189"/>
      <c r="J65" s="190">
        <f>J206</f>
        <v>0</v>
      </c>
      <c r="K65" s="186"/>
      <c r="L65" s="19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8"/>
      <c r="C66" s="179"/>
      <c r="D66" s="180" t="s">
        <v>117</v>
      </c>
      <c r="E66" s="181"/>
      <c r="F66" s="181"/>
      <c r="G66" s="181"/>
      <c r="H66" s="181"/>
      <c r="I66" s="182"/>
      <c r="J66" s="183">
        <f>J208</f>
        <v>0</v>
      </c>
      <c r="K66" s="179"/>
      <c r="L66" s="184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5"/>
      <c r="C67" s="186"/>
      <c r="D67" s="187" t="s">
        <v>960</v>
      </c>
      <c r="E67" s="188"/>
      <c r="F67" s="188"/>
      <c r="G67" s="188"/>
      <c r="H67" s="188"/>
      <c r="I67" s="189"/>
      <c r="J67" s="190">
        <f>J209</f>
        <v>0</v>
      </c>
      <c r="K67" s="186"/>
      <c r="L67" s="191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5"/>
      <c r="C68" s="186"/>
      <c r="D68" s="187" t="s">
        <v>961</v>
      </c>
      <c r="E68" s="188"/>
      <c r="F68" s="188"/>
      <c r="G68" s="188"/>
      <c r="H68" s="188"/>
      <c r="I68" s="189"/>
      <c r="J68" s="190">
        <f>J225</f>
        <v>0</v>
      </c>
      <c r="K68" s="186"/>
      <c r="L68" s="191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5"/>
      <c r="C69" s="186"/>
      <c r="D69" s="187" t="s">
        <v>1201</v>
      </c>
      <c r="E69" s="188"/>
      <c r="F69" s="188"/>
      <c r="G69" s="188"/>
      <c r="H69" s="188"/>
      <c r="I69" s="189"/>
      <c r="J69" s="190">
        <f>J230</f>
        <v>0</v>
      </c>
      <c r="K69" s="186"/>
      <c r="L69" s="191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5"/>
      <c r="C70" s="186"/>
      <c r="D70" s="187" t="s">
        <v>1202</v>
      </c>
      <c r="E70" s="188"/>
      <c r="F70" s="188"/>
      <c r="G70" s="188"/>
      <c r="H70" s="188"/>
      <c r="I70" s="189"/>
      <c r="J70" s="190">
        <f>J238</f>
        <v>0</v>
      </c>
      <c r="K70" s="186"/>
      <c r="L70" s="191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5"/>
      <c r="C71" s="186"/>
      <c r="D71" s="187" t="s">
        <v>1203</v>
      </c>
      <c r="E71" s="188"/>
      <c r="F71" s="188"/>
      <c r="G71" s="188"/>
      <c r="H71" s="188"/>
      <c r="I71" s="189"/>
      <c r="J71" s="190">
        <f>J246</f>
        <v>0</v>
      </c>
      <c r="K71" s="186"/>
      <c r="L71" s="191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5"/>
      <c r="C72" s="186"/>
      <c r="D72" s="187" t="s">
        <v>1204</v>
      </c>
      <c r="E72" s="188"/>
      <c r="F72" s="188"/>
      <c r="G72" s="188"/>
      <c r="H72" s="188"/>
      <c r="I72" s="189"/>
      <c r="J72" s="190">
        <f>J267</f>
        <v>0</v>
      </c>
      <c r="K72" s="186"/>
      <c r="L72" s="191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5"/>
      <c r="C73" s="186"/>
      <c r="D73" s="187" t="s">
        <v>1205</v>
      </c>
      <c r="E73" s="188"/>
      <c r="F73" s="188"/>
      <c r="G73" s="188"/>
      <c r="H73" s="188"/>
      <c r="I73" s="189"/>
      <c r="J73" s="190">
        <f>J270</f>
        <v>0</v>
      </c>
      <c r="K73" s="186"/>
      <c r="L73" s="191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5"/>
      <c r="C74" s="186"/>
      <c r="D74" s="187" t="s">
        <v>1206</v>
      </c>
      <c r="E74" s="188"/>
      <c r="F74" s="188"/>
      <c r="G74" s="188"/>
      <c r="H74" s="188"/>
      <c r="I74" s="189"/>
      <c r="J74" s="190">
        <f>J280</f>
        <v>0</v>
      </c>
      <c r="K74" s="186"/>
      <c r="L74" s="191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5"/>
      <c r="C75" s="186"/>
      <c r="D75" s="187" t="s">
        <v>725</v>
      </c>
      <c r="E75" s="188"/>
      <c r="F75" s="188"/>
      <c r="G75" s="188"/>
      <c r="H75" s="188"/>
      <c r="I75" s="189"/>
      <c r="J75" s="190">
        <f>J285</f>
        <v>0</v>
      </c>
      <c r="K75" s="186"/>
      <c r="L75" s="191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5"/>
      <c r="C76" s="186"/>
      <c r="D76" s="187" t="s">
        <v>962</v>
      </c>
      <c r="E76" s="188"/>
      <c r="F76" s="188"/>
      <c r="G76" s="188"/>
      <c r="H76" s="188"/>
      <c r="I76" s="189"/>
      <c r="J76" s="190">
        <f>J302</f>
        <v>0</v>
      </c>
      <c r="K76" s="186"/>
      <c r="L76" s="191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5"/>
      <c r="C77" s="186"/>
      <c r="D77" s="187" t="s">
        <v>122</v>
      </c>
      <c r="E77" s="188"/>
      <c r="F77" s="188"/>
      <c r="G77" s="188"/>
      <c r="H77" s="188"/>
      <c r="I77" s="189"/>
      <c r="J77" s="190">
        <f>J318</f>
        <v>0</v>
      </c>
      <c r="K77" s="186"/>
      <c r="L77" s="191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5"/>
      <c r="C78" s="186"/>
      <c r="D78" s="187" t="s">
        <v>963</v>
      </c>
      <c r="E78" s="188"/>
      <c r="F78" s="188"/>
      <c r="G78" s="188"/>
      <c r="H78" s="188"/>
      <c r="I78" s="189"/>
      <c r="J78" s="190">
        <f>J333</f>
        <v>0</v>
      </c>
      <c r="K78" s="186"/>
      <c r="L78" s="191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5"/>
      <c r="C79" s="186"/>
      <c r="D79" s="187" t="s">
        <v>964</v>
      </c>
      <c r="E79" s="188"/>
      <c r="F79" s="188"/>
      <c r="G79" s="188"/>
      <c r="H79" s="188"/>
      <c r="I79" s="189"/>
      <c r="J79" s="190">
        <f>J374</f>
        <v>0</v>
      </c>
      <c r="K79" s="186"/>
      <c r="L79" s="191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5"/>
      <c r="C80" s="186"/>
      <c r="D80" s="187" t="s">
        <v>1207</v>
      </c>
      <c r="E80" s="188"/>
      <c r="F80" s="188"/>
      <c r="G80" s="188"/>
      <c r="H80" s="188"/>
      <c r="I80" s="189"/>
      <c r="J80" s="190">
        <f>J394</f>
        <v>0</v>
      </c>
      <c r="K80" s="186"/>
      <c r="L80" s="191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85"/>
      <c r="C81" s="186"/>
      <c r="D81" s="187" t="s">
        <v>965</v>
      </c>
      <c r="E81" s="188"/>
      <c r="F81" s="188"/>
      <c r="G81" s="188"/>
      <c r="H81" s="188"/>
      <c r="I81" s="189"/>
      <c r="J81" s="190">
        <f>J407</f>
        <v>0</v>
      </c>
      <c r="K81" s="186"/>
      <c r="L81" s="191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9" customFormat="1" ht="24.96" customHeight="1">
      <c r="A82" s="9"/>
      <c r="B82" s="178"/>
      <c r="C82" s="179"/>
      <c r="D82" s="180" t="s">
        <v>1208</v>
      </c>
      <c r="E82" s="181"/>
      <c r="F82" s="181"/>
      <c r="G82" s="181"/>
      <c r="H82" s="181"/>
      <c r="I82" s="182"/>
      <c r="J82" s="183">
        <f>J432</f>
        <v>0</v>
      </c>
      <c r="K82" s="179"/>
      <c r="L82" s="184"/>
      <c r="S82" s="9"/>
      <c r="T82" s="9"/>
      <c r="U82" s="9"/>
      <c r="V82" s="9"/>
      <c r="W82" s="9"/>
      <c r="X82" s="9"/>
      <c r="Y82" s="9"/>
      <c r="Z82" s="9"/>
      <c r="AA82" s="9"/>
      <c r="AB82" s="9"/>
      <c r="AC82" s="9"/>
      <c r="AD82" s="9"/>
      <c r="AE82" s="9"/>
    </row>
    <row r="83" s="10" customFormat="1" ht="19.92" customHeight="1">
      <c r="A83" s="10"/>
      <c r="B83" s="185"/>
      <c r="C83" s="186"/>
      <c r="D83" s="187" t="s">
        <v>1209</v>
      </c>
      <c r="E83" s="188"/>
      <c r="F83" s="188"/>
      <c r="G83" s="188"/>
      <c r="H83" s="188"/>
      <c r="I83" s="189"/>
      <c r="J83" s="190">
        <f>J433</f>
        <v>0</v>
      </c>
      <c r="K83" s="186"/>
      <c r="L83" s="191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9" customFormat="1" ht="24.96" customHeight="1">
      <c r="A84" s="9"/>
      <c r="B84" s="178"/>
      <c r="C84" s="179"/>
      <c r="D84" s="180" t="s">
        <v>722</v>
      </c>
      <c r="E84" s="181"/>
      <c r="F84" s="181"/>
      <c r="G84" s="181"/>
      <c r="H84" s="181"/>
      <c r="I84" s="182"/>
      <c r="J84" s="183">
        <f>J436</f>
        <v>0</v>
      </c>
      <c r="K84" s="179"/>
      <c r="L84" s="184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</row>
    <row r="85" s="2" customFormat="1" ht="21.84" customHeight="1">
      <c r="A85" s="40"/>
      <c r="B85" s="41"/>
      <c r="C85" s="42"/>
      <c r="D85" s="42"/>
      <c r="E85" s="42"/>
      <c r="F85" s="42"/>
      <c r="G85" s="42"/>
      <c r="H85" s="42"/>
      <c r="I85" s="138"/>
      <c r="J85" s="42"/>
      <c r="K85" s="42"/>
      <c r="L85" s="139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6.96" customHeight="1">
      <c r="A86" s="40"/>
      <c r="B86" s="61"/>
      <c r="C86" s="62"/>
      <c r="D86" s="62"/>
      <c r="E86" s="62"/>
      <c r="F86" s="62"/>
      <c r="G86" s="62"/>
      <c r="H86" s="62"/>
      <c r="I86" s="168"/>
      <c r="J86" s="62"/>
      <c r="K86" s="62"/>
      <c r="L86" s="139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90" s="2" customFormat="1" ht="6.96" customHeight="1">
      <c r="A90" s="40"/>
      <c r="B90" s="63"/>
      <c r="C90" s="64"/>
      <c r="D90" s="64"/>
      <c r="E90" s="64"/>
      <c r="F90" s="64"/>
      <c r="G90" s="64"/>
      <c r="H90" s="64"/>
      <c r="I90" s="171"/>
      <c r="J90" s="64"/>
      <c r="K90" s="64"/>
      <c r="L90" s="139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24.96" customHeight="1">
      <c r="A91" s="40"/>
      <c r="B91" s="41"/>
      <c r="C91" s="25" t="s">
        <v>127</v>
      </c>
      <c r="D91" s="42"/>
      <c r="E91" s="42"/>
      <c r="F91" s="42"/>
      <c r="G91" s="42"/>
      <c r="H91" s="42"/>
      <c r="I91" s="138"/>
      <c r="J91" s="42"/>
      <c r="K91" s="42"/>
      <c r="L91" s="139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138"/>
      <c r="J92" s="42"/>
      <c r="K92" s="42"/>
      <c r="L92" s="139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2" customHeight="1">
      <c r="A93" s="40"/>
      <c r="B93" s="41"/>
      <c r="C93" s="34" t="s">
        <v>16</v>
      </c>
      <c r="D93" s="42"/>
      <c r="E93" s="42"/>
      <c r="F93" s="42"/>
      <c r="G93" s="42"/>
      <c r="H93" s="42"/>
      <c r="I93" s="138"/>
      <c r="J93" s="42"/>
      <c r="K93" s="42"/>
      <c r="L93" s="139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16.5" customHeight="1">
      <c r="A94" s="40"/>
      <c r="B94" s="41"/>
      <c r="C94" s="42"/>
      <c r="D94" s="42"/>
      <c r="E94" s="172" t="str">
        <f>E7</f>
        <v>Otvovice ON - oprava</v>
      </c>
      <c r="F94" s="34"/>
      <c r="G94" s="34"/>
      <c r="H94" s="34"/>
      <c r="I94" s="138"/>
      <c r="J94" s="42"/>
      <c r="K94" s="42"/>
      <c r="L94" s="139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12" customHeight="1">
      <c r="A95" s="40"/>
      <c r="B95" s="41"/>
      <c r="C95" s="34" t="s">
        <v>104</v>
      </c>
      <c r="D95" s="42"/>
      <c r="E95" s="42"/>
      <c r="F95" s="42"/>
      <c r="G95" s="42"/>
      <c r="H95" s="42"/>
      <c r="I95" s="138"/>
      <c r="J95" s="42"/>
      <c r="K95" s="42"/>
      <c r="L95" s="139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6.5" customHeight="1">
      <c r="A96" s="40"/>
      <c r="B96" s="41"/>
      <c r="C96" s="42"/>
      <c r="D96" s="42"/>
      <c r="E96" s="71" t="str">
        <f>E9</f>
        <v>SO.04 - Oprava dopravní kanceláře a zázemí</v>
      </c>
      <c r="F96" s="42"/>
      <c r="G96" s="42"/>
      <c r="H96" s="42"/>
      <c r="I96" s="138"/>
      <c r="J96" s="42"/>
      <c r="K96" s="42"/>
      <c r="L96" s="139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6.96" customHeight="1">
      <c r="A97" s="40"/>
      <c r="B97" s="41"/>
      <c r="C97" s="42"/>
      <c r="D97" s="42"/>
      <c r="E97" s="42"/>
      <c r="F97" s="42"/>
      <c r="G97" s="42"/>
      <c r="H97" s="42"/>
      <c r="I97" s="138"/>
      <c r="J97" s="42"/>
      <c r="K97" s="42"/>
      <c r="L97" s="139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2" customFormat="1" ht="12" customHeight="1">
      <c r="A98" s="40"/>
      <c r="B98" s="41"/>
      <c r="C98" s="34" t="s">
        <v>21</v>
      </c>
      <c r="D98" s="42"/>
      <c r="E98" s="42"/>
      <c r="F98" s="29" t="str">
        <f>F12</f>
        <v>Otvovice</v>
      </c>
      <c r="G98" s="42"/>
      <c r="H98" s="42"/>
      <c r="I98" s="142" t="s">
        <v>23</v>
      </c>
      <c r="J98" s="74" t="str">
        <f>IF(J12="","",J12)</f>
        <v>22. 5. 2020</v>
      </c>
      <c r="K98" s="42"/>
      <c r="L98" s="139"/>
      <c r="S98" s="40"/>
      <c r="T98" s="40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</row>
    <row r="99" s="2" customFormat="1" ht="6.96" customHeight="1">
      <c r="A99" s="40"/>
      <c r="B99" s="41"/>
      <c r="C99" s="42"/>
      <c r="D99" s="42"/>
      <c r="E99" s="42"/>
      <c r="F99" s="42"/>
      <c r="G99" s="42"/>
      <c r="H99" s="42"/>
      <c r="I99" s="138"/>
      <c r="J99" s="42"/>
      <c r="K99" s="42"/>
      <c r="L99" s="139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</row>
    <row r="100" s="2" customFormat="1" ht="15.15" customHeight="1">
      <c r="A100" s="40"/>
      <c r="B100" s="41"/>
      <c r="C100" s="34" t="s">
        <v>25</v>
      </c>
      <c r="D100" s="42"/>
      <c r="E100" s="42"/>
      <c r="F100" s="29" t="str">
        <f>E15</f>
        <v>Správa železnic, státní organizace</v>
      </c>
      <c r="G100" s="42"/>
      <c r="H100" s="42"/>
      <c r="I100" s="142" t="s">
        <v>33</v>
      </c>
      <c r="J100" s="38" t="str">
        <f>E21</f>
        <v xml:space="preserve"> </v>
      </c>
      <c r="K100" s="42"/>
      <c r="L100" s="139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</row>
    <row r="101" s="2" customFormat="1" ht="15.15" customHeight="1">
      <c r="A101" s="40"/>
      <c r="B101" s="41"/>
      <c r="C101" s="34" t="s">
        <v>31</v>
      </c>
      <c r="D101" s="42"/>
      <c r="E101" s="42"/>
      <c r="F101" s="29" t="str">
        <f>IF(E18="","",E18)</f>
        <v>Vyplň údaj</v>
      </c>
      <c r="G101" s="42"/>
      <c r="H101" s="42"/>
      <c r="I101" s="142" t="s">
        <v>36</v>
      </c>
      <c r="J101" s="38" t="str">
        <f>E24</f>
        <v>L. Malý</v>
      </c>
      <c r="K101" s="42"/>
      <c r="L101" s="139"/>
      <c r="S101" s="40"/>
      <c r="T101" s="40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</row>
    <row r="102" s="2" customFormat="1" ht="10.32" customHeight="1">
      <c r="A102" s="40"/>
      <c r="B102" s="41"/>
      <c r="C102" s="42"/>
      <c r="D102" s="42"/>
      <c r="E102" s="42"/>
      <c r="F102" s="42"/>
      <c r="G102" s="42"/>
      <c r="H102" s="42"/>
      <c r="I102" s="138"/>
      <c r="J102" s="42"/>
      <c r="K102" s="42"/>
      <c r="L102" s="139"/>
      <c r="S102" s="40"/>
      <c r="T102" s="40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</row>
    <row r="103" s="11" customFormat="1" ht="29.28" customHeight="1">
      <c r="A103" s="192"/>
      <c r="B103" s="193"/>
      <c r="C103" s="194" t="s">
        <v>128</v>
      </c>
      <c r="D103" s="195" t="s">
        <v>59</v>
      </c>
      <c r="E103" s="195" t="s">
        <v>55</v>
      </c>
      <c r="F103" s="195" t="s">
        <v>56</v>
      </c>
      <c r="G103" s="195" t="s">
        <v>129</v>
      </c>
      <c r="H103" s="195" t="s">
        <v>130</v>
      </c>
      <c r="I103" s="196" t="s">
        <v>131</v>
      </c>
      <c r="J103" s="197" t="s">
        <v>108</v>
      </c>
      <c r="K103" s="198" t="s">
        <v>132</v>
      </c>
      <c r="L103" s="199"/>
      <c r="M103" s="94" t="s">
        <v>19</v>
      </c>
      <c r="N103" s="95" t="s">
        <v>44</v>
      </c>
      <c r="O103" s="95" t="s">
        <v>133</v>
      </c>
      <c r="P103" s="95" t="s">
        <v>134</v>
      </c>
      <c r="Q103" s="95" t="s">
        <v>135</v>
      </c>
      <c r="R103" s="95" t="s">
        <v>136</v>
      </c>
      <c r="S103" s="95" t="s">
        <v>137</v>
      </c>
      <c r="T103" s="96" t="s">
        <v>138</v>
      </c>
      <c r="U103" s="192"/>
      <c r="V103" s="192"/>
      <c r="W103" s="192"/>
      <c r="X103" s="192"/>
      <c r="Y103" s="192"/>
      <c r="Z103" s="192"/>
      <c r="AA103" s="192"/>
      <c r="AB103" s="192"/>
      <c r="AC103" s="192"/>
      <c r="AD103" s="192"/>
      <c r="AE103" s="192"/>
    </row>
    <row r="104" s="2" customFormat="1" ht="22.8" customHeight="1">
      <c r="A104" s="40"/>
      <c r="B104" s="41"/>
      <c r="C104" s="101" t="s">
        <v>139</v>
      </c>
      <c r="D104" s="42"/>
      <c r="E104" s="42"/>
      <c r="F104" s="42"/>
      <c r="G104" s="42"/>
      <c r="H104" s="42"/>
      <c r="I104" s="138"/>
      <c r="J104" s="200">
        <f>BK104</f>
        <v>0</v>
      </c>
      <c r="K104" s="42"/>
      <c r="L104" s="46"/>
      <c r="M104" s="97"/>
      <c r="N104" s="201"/>
      <c r="O104" s="98"/>
      <c r="P104" s="202">
        <f>P105+P208+P432+P436</f>
        <v>0</v>
      </c>
      <c r="Q104" s="98"/>
      <c r="R104" s="202">
        <f>R105+R208+R432+R436</f>
        <v>64.908185059999994</v>
      </c>
      <c r="S104" s="98"/>
      <c r="T104" s="203">
        <f>T105+T208+T432+T436</f>
        <v>45.571849999999998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73</v>
      </c>
      <c r="AU104" s="19" t="s">
        <v>109</v>
      </c>
      <c r="BK104" s="204">
        <f>BK105+BK208+BK432+BK436</f>
        <v>0</v>
      </c>
    </row>
    <row r="105" s="12" customFormat="1" ht="25.92" customHeight="1">
      <c r="A105" s="12"/>
      <c r="B105" s="205"/>
      <c r="C105" s="206"/>
      <c r="D105" s="207" t="s">
        <v>73</v>
      </c>
      <c r="E105" s="208" t="s">
        <v>140</v>
      </c>
      <c r="F105" s="208" t="s">
        <v>141</v>
      </c>
      <c r="G105" s="206"/>
      <c r="H105" s="206"/>
      <c r="I105" s="209"/>
      <c r="J105" s="210">
        <f>BK105</f>
        <v>0</v>
      </c>
      <c r="K105" s="206"/>
      <c r="L105" s="211"/>
      <c r="M105" s="212"/>
      <c r="N105" s="213"/>
      <c r="O105" s="213"/>
      <c r="P105" s="214">
        <f>P106+P114+P161+P193+P206</f>
        <v>0</v>
      </c>
      <c r="Q105" s="213"/>
      <c r="R105" s="214">
        <f>R106+R114+R161+R193+R206</f>
        <v>61.652168459999999</v>
      </c>
      <c r="S105" s="213"/>
      <c r="T105" s="215">
        <f>T106+T114+T161+T193+T206</f>
        <v>38.464459999999995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16" t="s">
        <v>82</v>
      </c>
      <c r="AT105" s="217" t="s">
        <v>73</v>
      </c>
      <c r="AU105" s="217" t="s">
        <v>74</v>
      </c>
      <c r="AY105" s="216" t="s">
        <v>142</v>
      </c>
      <c r="BK105" s="218">
        <f>BK106+BK114+BK161+BK193+BK206</f>
        <v>0</v>
      </c>
    </row>
    <row r="106" s="12" customFormat="1" ht="22.8" customHeight="1">
      <c r="A106" s="12"/>
      <c r="B106" s="205"/>
      <c r="C106" s="206"/>
      <c r="D106" s="207" t="s">
        <v>73</v>
      </c>
      <c r="E106" s="219" t="s">
        <v>143</v>
      </c>
      <c r="F106" s="219" t="s">
        <v>144</v>
      </c>
      <c r="G106" s="206"/>
      <c r="H106" s="206"/>
      <c r="I106" s="209"/>
      <c r="J106" s="220">
        <f>BK106</f>
        <v>0</v>
      </c>
      <c r="K106" s="206"/>
      <c r="L106" s="211"/>
      <c r="M106" s="212"/>
      <c r="N106" s="213"/>
      <c r="O106" s="213"/>
      <c r="P106" s="214">
        <f>SUM(P107:P113)</f>
        <v>0</v>
      </c>
      <c r="Q106" s="213"/>
      <c r="R106" s="214">
        <f>SUM(R107:R113)</f>
        <v>0.93729219999999991</v>
      </c>
      <c r="S106" s="213"/>
      <c r="T106" s="215">
        <f>SUM(T107:T113)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16" t="s">
        <v>82</v>
      </c>
      <c r="AT106" s="217" t="s">
        <v>73</v>
      </c>
      <c r="AU106" s="217" t="s">
        <v>82</v>
      </c>
      <c r="AY106" s="216" t="s">
        <v>142</v>
      </c>
      <c r="BK106" s="218">
        <f>SUM(BK107:BK113)</f>
        <v>0</v>
      </c>
    </row>
    <row r="107" s="2" customFormat="1" ht="21.75" customHeight="1">
      <c r="A107" s="40"/>
      <c r="B107" s="41"/>
      <c r="C107" s="221" t="s">
        <v>82</v>
      </c>
      <c r="D107" s="221" t="s">
        <v>145</v>
      </c>
      <c r="E107" s="222" t="s">
        <v>1210</v>
      </c>
      <c r="F107" s="223" t="s">
        <v>1211</v>
      </c>
      <c r="G107" s="224" t="s">
        <v>155</v>
      </c>
      <c r="H107" s="225">
        <v>5</v>
      </c>
      <c r="I107" s="226"/>
      <c r="J107" s="227">
        <f>ROUND(I107*H107,2)</f>
        <v>0</v>
      </c>
      <c r="K107" s="228"/>
      <c r="L107" s="46"/>
      <c r="M107" s="229" t="s">
        <v>19</v>
      </c>
      <c r="N107" s="230" t="s">
        <v>45</v>
      </c>
      <c r="O107" s="86"/>
      <c r="P107" s="231">
        <f>O107*H107</f>
        <v>0</v>
      </c>
      <c r="Q107" s="231">
        <v>0.026280000000000001</v>
      </c>
      <c r="R107" s="231">
        <f>Q107*H107</f>
        <v>0.13140000000000002</v>
      </c>
      <c r="S107" s="231">
        <v>0</v>
      </c>
      <c r="T107" s="232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33" t="s">
        <v>149</v>
      </c>
      <c r="AT107" s="233" t="s">
        <v>145</v>
      </c>
      <c r="AU107" s="233" t="s">
        <v>84</v>
      </c>
      <c r="AY107" s="19" t="s">
        <v>142</v>
      </c>
      <c r="BE107" s="234">
        <f>IF(N107="základní",J107,0)</f>
        <v>0</v>
      </c>
      <c r="BF107" s="234">
        <f>IF(N107="snížená",J107,0)</f>
        <v>0</v>
      </c>
      <c r="BG107" s="234">
        <f>IF(N107="zákl. přenesená",J107,0)</f>
        <v>0</v>
      </c>
      <c r="BH107" s="234">
        <f>IF(N107="sníž. přenesená",J107,0)</f>
        <v>0</v>
      </c>
      <c r="BI107" s="234">
        <f>IF(N107="nulová",J107,0)</f>
        <v>0</v>
      </c>
      <c r="BJ107" s="19" t="s">
        <v>82</v>
      </c>
      <c r="BK107" s="234">
        <f>ROUND(I107*H107,2)</f>
        <v>0</v>
      </c>
      <c r="BL107" s="19" t="s">
        <v>149</v>
      </c>
      <c r="BM107" s="233" t="s">
        <v>1212</v>
      </c>
    </row>
    <row r="108" s="2" customFormat="1" ht="21.75" customHeight="1">
      <c r="A108" s="40"/>
      <c r="B108" s="41"/>
      <c r="C108" s="221" t="s">
        <v>84</v>
      </c>
      <c r="D108" s="221" t="s">
        <v>145</v>
      </c>
      <c r="E108" s="222" t="s">
        <v>1213</v>
      </c>
      <c r="F108" s="223" t="s">
        <v>1214</v>
      </c>
      <c r="G108" s="224" t="s">
        <v>174</v>
      </c>
      <c r="H108" s="225">
        <v>7.3600000000000003</v>
      </c>
      <c r="I108" s="226"/>
      <c r="J108" s="227">
        <f>ROUND(I108*H108,2)</f>
        <v>0</v>
      </c>
      <c r="K108" s="228"/>
      <c r="L108" s="46"/>
      <c r="M108" s="229" t="s">
        <v>19</v>
      </c>
      <c r="N108" s="230" t="s">
        <v>45</v>
      </c>
      <c r="O108" s="86"/>
      <c r="P108" s="231">
        <f>O108*H108</f>
        <v>0</v>
      </c>
      <c r="Q108" s="231">
        <v>0.079210000000000003</v>
      </c>
      <c r="R108" s="231">
        <f>Q108*H108</f>
        <v>0.58298559999999999</v>
      </c>
      <c r="S108" s="231">
        <v>0</v>
      </c>
      <c r="T108" s="232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33" t="s">
        <v>149</v>
      </c>
      <c r="AT108" s="233" t="s">
        <v>145</v>
      </c>
      <c r="AU108" s="233" t="s">
        <v>84</v>
      </c>
      <c r="AY108" s="19" t="s">
        <v>142</v>
      </c>
      <c r="BE108" s="234">
        <f>IF(N108="základní",J108,0)</f>
        <v>0</v>
      </c>
      <c r="BF108" s="234">
        <f>IF(N108="snížená",J108,0)</f>
        <v>0</v>
      </c>
      <c r="BG108" s="234">
        <f>IF(N108="zákl. přenesená",J108,0)</f>
        <v>0</v>
      </c>
      <c r="BH108" s="234">
        <f>IF(N108="sníž. přenesená",J108,0)</f>
        <v>0</v>
      </c>
      <c r="BI108" s="234">
        <f>IF(N108="nulová",J108,0)</f>
        <v>0</v>
      </c>
      <c r="BJ108" s="19" t="s">
        <v>82</v>
      </c>
      <c r="BK108" s="234">
        <f>ROUND(I108*H108,2)</f>
        <v>0</v>
      </c>
      <c r="BL108" s="19" t="s">
        <v>149</v>
      </c>
      <c r="BM108" s="233" t="s">
        <v>1215</v>
      </c>
    </row>
    <row r="109" s="13" customFormat="1">
      <c r="A109" s="13"/>
      <c r="B109" s="235"/>
      <c r="C109" s="236"/>
      <c r="D109" s="237" t="s">
        <v>151</v>
      </c>
      <c r="E109" s="238" t="s">
        <v>19</v>
      </c>
      <c r="F109" s="239" t="s">
        <v>1216</v>
      </c>
      <c r="G109" s="236"/>
      <c r="H109" s="240">
        <v>1.6000000000000001</v>
      </c>
      <c r="I109" s="241"/>
      <c r="J109" s="236"/>
      <c r="K109" s="236"/>
      <c r="L109" s="242"/>
      <c r="M109" s="243"/>
      <c r="N109" s="244"/>
      <c r="O109" s="244"/>
      <c r="P109" s="244"/>
      <c r="Q109" s="244"/>
      <c r="R109" s="244"/>
      <c r="S109" s="244"/>
      <c r="T109" s="24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6" t="s">
        <v>151</v>
      </c>
      <c r="AU109" s="246" t="s">
        <v>84</v>
      </c>
      <c r="AV109" s="13" t="s">
        <v>84</v>
      </c>
      <c r="AW109" s="13" t="s">
        <v>35</v>
      </c>
      <c r="AX109" s="13" t="s">
        <v>74</v>
      </c>
      <c r="AY109" s="246" t="s">
        <v>142</v>
      </c>
    </row>
    <row r="110" s="13" customFormat="1">
      <c r="A110" s="13"/>
      <c r="B110" s="235"/>
      <c r="C110" s="236"/>
      <c r="D110" s="237" t="s">
        <v>151</v>
      </c>
      <c r="E110" s="238" t="s">
        <v>19</v>
      </c>
      <c r="F110" s="239" t="s">
        <v>1217</v>
      </c>
      <c r="G110" s="236"/>
      <c r="H110" s="240">
        <v>5.7599999999999998</v>
      </c>
      <c r="I110" s="241"/>
      <c r="J110" s="236"/>
      <c r="K110" s="236"/>
      <c r="L110" s="242"/>
      <c r="M110" s="243"/>
      <c r="N110" s="244"/>
      <c r="O110" s="244"/>
      <c r="P110" s="244"/>
      <c r="Q110" s="244"/>
      <c r="R110" s="244"/>
      <c r="S110" s="244"/>
      <c r="T110" s="24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6" t="s">
        <v>151</v>
      </c>
      <c r="AU110" s="246" t="s">
        <v>84</v>
      </c>
      <c r="AV110" s="13" t="s">
        <v>84</v>
      </c>
      <c r="AW110" s="13" t="s">
        <v>35</v>
      </c>
      <c r="AX110" s="13" t="s">
        <v>74</v>
      </c>
      <c r="AY110" s="246" t="s">
        <v>142</v>
      </c>
    </row>
    <row r="111" s="14" customFormat="1">
      <c r="A111" s="14"/>
      <c r="B111" s="250"/>
      <c r="C111" s="251"/>
      <c r="D111" s="237" t="s">
        <v>151</v>
      </c>
      <c r="E111" s="252" t="s">
        <v>19</v>
      </c>
      <c r="F111" s="253" t="s">
        <v>196</v>
      </c>
      <c r="G111" s="251"/>
      <c r="H111" s="254">
        <v>7.3599999999999994</v>
      </c>
      <c r="I111" s="255"/>
      <c r="J111" s="251"/>
      <c r="K111" s="251"/>
      <c r="L111" s="256"/>
      <c r="M111" s="257"/>
      <c r="N111" s="258"/>
      <c r="O111" s="258"/>
      <c r="P111" s="258"/>
      <c r="Q111" s="258"/>
      <c r="R111" s="258"/>
      <c r="S111" s="258"/>
      <c r="T111" s="259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60" t="s">
        <v>151</v>
      </c>
      <c r="AU111" s="260" t="s">
        <v>84</v>
      </c>
      <c r="AV111" s="14" t="s">
        <v>149</v>
      </c>
      <c r="AW111" s="14" t="s">
        <v>35</v>
      </c>
      <c r="AX111" s="14" t="s">
        <v>82</v>
      </c>
      <c r="AY111" s="260" t="s">
        <v>142</v>
      </c>
    </row>
    <row r="112" s="2" customFormat="1" ht="21.75" customHeight="1">
      <c r="A112" s="40"/>
      <c r="B112" s="41"/>
      <c r="C112" s="221" t="s">
        <v>143</v>
      </c>
      <c r="D112" s="221" t="s">
        <v>145</v>
      </c>
      <c r="E112" s="222" t="s">
        <v>1218</v>
      </c>
      <c r="F112" s="223" t="s">
        <v>1219</v>
      </c>
      <c r="G112" s="224" t="s">
        <v>174</v>
      </c>
      <c r="H112" s="225">
        <v>3.7799999999999998</v>
      </c>
      <c r="I112" s="226"/>
      <c r="J112" s="227">
        <f>ROUND(I112*H112,2)</f>
        <v>0</v>
      </c>
      <c r="K112" s="228"/>
      <c r="L112" s="46"/>
      <c r="M112" s="229" t="s">
        <v>19</v>
      </c>
      <c r="N112" s="230" t="s">
        <v>45</v>
      </c>
      <c r="O112" s="86"/>
      <c r="P112" s="231">
        <f>O112*H112</f>
        <v>0</v>
      </c>
      <c r="Q112" s="231">
        <v>0.058970000000000002</v>
      </c>
      <c r="R112" s="231">
        <f>Q112*H112</f>
        <v>0.22290659999999998</v>
      </c>
      <c r="S112" s="231">
        <v>0</v>
      </c>
      <c r="T112" s="232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33" t="s">
        <v>149</v>
      </c>
      <c r="AT112" s="233" t="s">
        <v>145</v>
      </c>
      <c r="AU112" s="233" t="s">
        <v>84</v>
      </c>
      <c r="AY112" s="19" t="s">
        <v>142</v>
      </c>
      <c r="BE112" s="234">
        <f>IF(N112="základní",J112,0)</f>
        <v>0</v>
      </c>
      <c r="BF112" s="234">
        <f>IF(N112="snížená",J112,0)</f>
        <v>0</v>
      </c>
      <c r="BG112" s="234">
        <f>IF(N112="zákl. přenesená",J112,0)</f>
        <v>0</v>
      </c>
      <c r="BH112" s="234">
        <f>IF(N112="sníž. přenesená",J112,0)</f>
        <v>0</v>
      </c>
      <c r="BI112" s="234">
        <f>IF(N112="nulová",J112,0)</f>
        <v>0</v>
      </c>
      <c r="BJ112" s="19" t="s">
        <v>82</v>
      </c>
      <c r="BK112" s="234">
        <f>ROUND(I112*H112,2)</f>
        <v>0</v>
      </c>
      <c r="BL112" s="19" t="s">
        <v>149</v>
      </c>
      <c r="BM112" s="233" t="s">
        <v>1220</v>
      </c>
    </row>
    <row r="113" s="13" customFormat="1">
      <c r="A113" s="13"/>
      <c r="B113" s="235"/>
      <c r="C113" s="236"/>
      <c r="D113" s="237" t="s">
        <v>151</v>
      </c>
      <c r="E113" s="238" t="s">
        <v>19</v>
      </c>
      <c r="F113" s="239" t="s">
        <v>1221</v>
      </c>
      <c r="G113" s="236"/>
      <c r="H113" s="240">
        <v>3.7799999999999998</v>
      </c>
      <c r="I113" s="241"/>
      <c r="J113" s="236"/>
      <c r="K113" s="236"/>
      <c r="L113" s="242"/>
      <c r="M113" s="243"/>
      <c r="N113" s="244"/>
      <c r="O113" s="244"/>
      <c r="P113" s="244"/>
      <c r="Q113" s="244"/>
      <c r="R113" s="244"/>
      <c r="S113" s="244"/>
      <c r="T113" s="245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6" t="s">
        <v>151</v>
      </c>
      <c r="AU113" s="246" t="s">
        <v>84</v>
      </c>
      <c r="AV113" s="13" t="s">
        <v>84</v>
      </c>
      <c r="AW113" s="13" t="s">
        <v>35</v>
      </c>
      <c r="AX113" s="13" t="s">
        <v>82</v>
      </c>
      <c r="AY113" s="246" t="s">
        <v>142</v>
      </c>
    </row>
    <row r="114" s="12" customFormat="1" ht="22.8" customHeight="1">
      <c r="A114" s="12"/>
      <c r="B114" s="205"/>
      <c r="C114" s="206"/>
      <c r="D114" s="207" t="s">
        <v>73</v>
      </c>
      <c r="E114" s="219" t="s">
        <v>171</v>
      </c>
      <c r="F114" s="219" t="s">
        <v>177</v>
      </c>
      <c r="G114" s="206"/>
      <c r="H114" s="206"/>
      <c r="I114" s="209"/>
      <c r="J114" s="220">
        <f>BK114</f>
        <v>0</v>
      </c>
      <c r="K114" s="206"/>
      <c r="L114" s="211"/>
      <c r="M114" s="212"/>
      <c r="N114" s="213"/>
      <c r="O114" s="213"/>
      <c r="P114" s="214">
        <f>SUM(P115:P160)</f>
        <v>0</v>
      </c>
      <c r="Q114" s="213"/>
      <c r="R114" s="214">
        <f>SUM(R115:R160)</f>
        <v>60.70288446</v>
      </c>
      <c r="S114" s="213"/>
      <c r="T114" s="215">
        <f>SUM(T115:T160)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16" t="s">
        <v>82</v>
      </c>
      <c r="AT114" s="217" t="s">
        <v>73</v>
      </c>
      <c r="AU114" s="217" t="s">
        <v>82</v>
      </c>
      <c r="AY114" s="216" t="s">
        <v>142</v>
      </c>
      <c r="BK114" s="218">
        <f>SUM(BK115:BK160)</f>
        <v>0</v>
      </c>
    </row>
    <row r="115" s="2" customFormat="1" ht="16.5" customHeight="1">
      <c r="A115" s="40"/>
      <c r="B115" s="41"/>
      <c r="C115" s="221" t="s">
        <v>149</v>
      </c>
      <c r="D115" s="221" t="s">
        <v>145</v>
      </c>
      <c r="E115" s="222" t="s">
        <v>970</v>
      </c>
      <c r="F115" s="223" t="s">
        <v>1222</v>
      </c>
      <c r="G115" s="224" t="s">
        <v>174</v>
      </c>
      <c r="H115" s="225">
        <v>232.12000000000001</v>
      </c>
      <c r="I115" s="226"/>
      <c r="J115" s="227">
        <f>ROUND(I115*H115,2)</f>
        <v>0</v>
      </c>
      <c r="K115" s="228"/>
      <c r="L115" s="46"/>
      <c r="M115" s="229" t="s">
        <v>19</v>
      </c>
      <c r="N115" s="230" t="s">
        <v>45</v>
      </c>
      <c r="O115" s="86"/>
      <c r="P115" s="231">
        <f>O115*H115</f>
        <v>0</v>
      </c>
      <c r="Q115" s="231">
        <v>0.00025999999999999998</v>
      </c>
      <c r="R115" s="231">
        <f>Q115*H115</f>
        <v>0.060351199999999994</v>
      </c>
      <c r="S115" s="231">
        <v>0</v>
      </c>
      <c r="T115" s="232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33" t="s">
        <v>149</v>
      </c>
      <c r="AT115" s="233" t="s">
        <v>145</v>
      </c>
      <c r="AU115" s="233" t="s">
        <v>84</v>
      </c>
      <c r="AY115" s="19" t="s">
        <v>142</v>
      </c>
      <c r="BE115" s="234">
        <f>IF(N115="základní",J115,0)</f>
        <v>0</v>
      </c>
      <c r="BF115" s="234">
        <f>IF(N115="snížená",J115,0)</f>
        <v>0</v>
      </c>
      <c r="BG115" s="234">
        <f>IF(N115="zákl. přenesená",J115,0)</f>
        <v>0</v>
      </c>
      <c r="BH115" s="234">
        <f>IF(N115="sníž. přenesená",J115,0)</f>
        <v>0</v>
      </c>
      <c r="BI115" s="234">
        <f>IF(N115="nulová",J115,0)</f>
        <v>0</v>
      </c>
      <c r="BJ115" s="19" t="s">
        <v>82</v>
      </c>
      <c r="BK115" s="234">
        <f>ROUND(I115*H115,2)</f>
        <v>0</v>
      </c>
      <c r="BL115" s="19" t="s">
        <v>149</v>
      </c>
      <c r="BM115" s="233" t="s">
        <v>1223</v>
      </c>
    </row>
    <row r="116" s="2" customFormat="1" ht="16.5" customHeight="1">
      <c r="A116" s="40"/>
      <c r="B116" s="41"/>
      <c r="C116" s="221" t="s">
        <v>167</v>
      </c>
      <c r="D116" s="221" t="s">
        <v>145</v>
      </c>
      <c r="E116" s="222" t="s">
        <v>974</v>
      </c>
      <c r="F116" s="223" t="s">
        <v>975</v>
      </c>
      <c r="G116" s="224" t="s">
        <v>174</v>
      </c>
      <c r="H116" s="225">
        <v>15.5</v>
      </c>
      <c r="I116" s="226"/>
      <c r="J116" s="227">
        <f>ROUND(I116*H116,2)</f>
        <v>0</v>
      </c>
      <c r="K116" s="228"/>
      <c r="L116" s="46"/>
      <c r="M116" s="229" t="s">
        <v>19</v>
      </c>
      <c r="N116" s="230" t="s">
        <v>45</v>
      </c>
      <c r="O116" s="86"/>
      <c r="P116" s="231">
        <f>O116*H116</f>
        <v>0</v>
      </c>
      <c r="Q116" s="231">
        <v>0</v>
      </c>
      <c r="R116" s="231">
        <f>Q116*H116</f>
        <v>0</v>
      </c>
      <c r="S116" s="231">
        <v>0</v>
      </c>
      <c r="T116" s="232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33" t="s">
        <v>149</v>
      </c>
      <c r="AT116" s="233" t="s">
        <v>145</v>
      </c>
      <c r="AU116" s="233" t="s">
        <v>84</v>
      </c>
      <c r="AY116" s="19" t="s">
        <v>142</v>
      </c>
      <c r="BE116" s="234">
        <f>IF(N116="základní",J116,0)</f>
        <v>0</v>
      </c>
      <c r="BF116" s="234">
        <f>IF(N116="snížená",J116,0)</f>
        <v>0</v>
      </c>
      <c r="BG116" s="234">
        <f>IF(N116="zákl. přenesená",J116,0)</f>
        <v>0</v>
      </c>
      <c r="BH116" s="234">
        <f>IF(N116="sníž. přenesená",J116,0)</f>
        <v>0</v>
      </c>
      <c r="BI116" s="234">
        <f>IF(N116="nulová",J116,0)</f>
        <v>0</v>
      </c>
      <c r="BJ116" s="19" t="s">
        <v>82</v>
      </c>
      <c r="BK116" s="234">
        <f>ROUND(I116*H116,2)</f>
        <v>0</v>
      </c>
      <c r="BL116" s="19" t="s">
        <v>149</v>
      </c>
      <c r="BM116" s="233" t="s">
        <v>1224</v>
      </c>
    </row>
    <row r="117" s="2" customFormat="1" ht="21.75" customHeight="1">
      <c r="A117" s="40"/>
      <c r="B117" s="41"/>
      <c r="C117" s="221" t="s">
        <v>171</v>
      </c>
      <c r="D117" s="221" t="s">
        <v>145</v>
      </c>
      <c r="E117" s="222" t="s">
        <v>978</v>
      </c>
      <c r="F117" s="223" t="s">
        <v>1225</v>
      </c>
      <c r="G117" s="224" t="s">
        <v>174</v>
      </c>
      <c r="H117" s="225">
        <v>232.12000000000001</v>
      </c>
      <c r="I117" s="226"/>
      <c r="J117" s="227">
        <f>ROUND(I117*H117,2)</f>
        <v>0</v>
      </c>
      <c r="K117" s="228"/>
      <c r="L117" s="46"/>
      <c r="M117" s="229" t="s">
        <v>19</v>
      </c>
      <c r="N117" s="230" t="s">
        <v>45</v>
      </c>
      <c r="O117" s="86"/>
      <c r="P117" s="231">
        <f>O117*H117</f>
        <v>0</v>
      </c>
      <c r="Q117" s="231">
        <v>0.0043800000000000002</v>
      </c>
      <c r="R117" s="231">
        <f>Q117*H117</f>
        <v>1.0166856</v>
      </c>
      <c r="S117" s="231">
        <v>0</v>
      </c>
      <c r="T117" s="232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33" t="s">
        <v>149</v>
      </c>
      <c r="AT117" s="233" t="s">
        <v>145</v>
      </c>
      <c r="AU117" s="233" t="s">
        <v>84</v>
      </c>
      <c r="AY117" s="19" t="s">
        <v>142</v>
      </c>
      <c r="BE117" s="234">
        <f>IF(N117="základní",J117,0)</f>
        <v>0</v>
      </c>
      <c r="BF117" s="234">
        <f>IF(N117="snížená",J117,0)</f>
        <v>0</v>
      </c>
      <c r="BG117" s="234">
        <f>IF(N117="zákl. přenesená",J117,0)</f>
        <v>0</v>
      </c>
      <c r="BH117" s="234">
        <f>IF(N117="sníž. přenesená",J117,0)</f>
        <v>0</v>
      </c>
      <c r="BI117" s="234">
        <f>IF(N117="nulová",J117,0)</f>
        <v>0</v>
      </c>
      <c r="BJ117" s="19" t="s">
        <v>82</v>
      </c>
      <c r="BK117" s="234">
        <f>ROUND(I117*H117,2)</f>
        <v>0</v>
      </c>
      <c r="BL117" s="19" t="s">
        <v>149</v>
      </c>
      <c r="BM117" s="233" t="s">
        <v>1226</v>
      </c>
    </row>
    <row r="118" s="15" customFormat="1">
      <c r="A118" s="15"/>
      <c r="B118" s="261"/>
      <c r="C118" s="262"/>
      <c r="D118" s="237" t="s">
        <v>151</v>
      </c>
      <c r="E118" s="263" t="s">
        <v>19</v>
      </c>
      <c r="F118" s="264" t="s">
        <v>1227</v>
      </c>
      <c r="G118" s="262"/>
      <c r="H118" s="263" t="s">
        <v>19</v>
      </c>
      <c r="I118" s="265"/>
      <c r="J118" s="262"/>
      <c r="K118" s="262"/>
      <c r="L118" s="266"/>
      <c r="M118" s="267"/>
      <c r="N118" s="268"/>
      <c r="O118" s="268"/>
      <c r="P118" s="268"/>
      <c r="Q118" s="268"/>
      <c r="R118" s="268"/>
      <c r="S118" s="268"/>
      <c r="T118" s="269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70" t="s">
        <v>151</v>
      </c>
      <c r="AU118" s="270" t="s">
        <v>84</v>
      </c>
      <c r="AV118" s="15" t="s">
        <v>82</v>
      </c>
      <c r="AW118" s="15" t="s">
        <v>35</v>
      </c>
      <c r="AX118" s="15" t="s">
        <v>74</v>
      </c>
      <c r="AY118" s="270" t="s">
        <v>142</v>
      </c>
    </row>
    <row r="119" s="13" customFormat="1">
      <c r="A119" s="13"/>
      <c r="B119" s="235"/>
      <c r="C119" s="236"/>
      <c r="D119" s="237" t="s">
        <v>151</v>
      </c>
      <c r="E119" s="238" t="s">
        <v>19</v>
      </c>
      <c r="F119" s="239" t="s">
        <v>1228</v>
      </c>
      <c r="G119" s="236"/>
      <c r="H119" s="240">
        <v>44.200000000000003</v>
      </c>
      <c r="I119" s="241"/>
      <c r="J119" s="236"/>
      <c r="K119" s="236"/>
      <c r="L119" s="242"/>
      <c r="M119" s="243"/>
      <c r="N119" s="244"/>
      <c r="O119" s="244"/>
      <c r="P119" s="244"/>
      <c r="Q119" s="244"/>
      <c r="R119" s="244"/>
      <c r="S119" s="244"/>
      <c r="T119" s="24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6" t="s">
        <v>151</v>
      </c>
      <c r="AU119" s="246" t="s">
        <v>84</v>
      </c>
      <c r="AV119" s="13" t="s">
        <v>84</v>
      </c>
      <c r="AW119" s="13" t="s">
        <v>35</v>
      </c>
      <c r="AX119" s="13" t="s">
        <v>74</v>
      </c>
      <c r="AY119" s="246" t="s">
        <v>142</v>
      </c>
    </row>
    <row r="120" s="15" customFormat="1">
      <c r="A120" s="15"/>
      <c r="B120" s="261"/>
      <c r="C120" s="262"/>
      <c r="D120" s="237" t="s">
        <v>151</v>
      </c>
      <c r="E120" s="263" t="s">
        <v>19</v>
      </c>
      <c r="F120" s="264" t="s">
        <v>1229</v>
      </c>
      <c r="G120" s="262"/>
      <c r="H120" s="263" t="s">
        <v>19</v>
      </c>
      <c r="I120" s="265"/>
      <c r="J120" s="262"/>
      <c r="K120" s="262"/>
      <c r="L120" s="266"/>
      <c r="M120" s="267"/>
      <c r="N120" s="268"/>
      <c r="O120" s="268"/>
      <c r="P120" s="268"/>
      <c r="Q120" s="268"/>
      <c r="R120" s="268"/>
      <c r="S120" s="268"/>
      <c r="T120" s="269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70" t="s">
        <v>151</v>
      </c>
      <c r="AU120" s="270" t="s">
        <v>84</v>
      </c>
      <c r="AV120" s="15" t="s">
        <v>82</v>
      </c>
      <c r="AW120" s="15" t="s">
        <v>35</v>
      </c>
      <c r="AX120" s="15" t="s">
        <v>74</v>
      </c>
      <c r="AY120" s="270" t="s">
        <v>142</v>
      </c>
    </row>
    <row r="121" s="13" customFormat="1">
      <c r="A121" s="13"/>
      <c r="B121" s="235"/>
      <c r="C121" s="236"/>
      <c r="D121" s="237" t="s">
        <v>151</v>
      </c>
      <c r="E121" s="238" t="s">
        <v>19</v>
      </c>
      <c r="F121" s="239" t="s">
        <v>1228</v>
      </c>
      <c r="G121" s="236"/>
      <c r="H121" s="240">
        <v>44.200000000000003</v>
      </c>
      <c r="I121" s="241"/>
      <c r="J121" s="236"/>
      <c r="K121" s="236"/>
      <c r="L121" s="242"/>
      <c r="M121" s="243"/>
      <c r="N121" s="244"/>
      <c r="O121" s="244"/>
      <c r="P121" s="244"/>
      <c r="Q121" s="244"/>
      <c r="R121" s="244"/>
      <c r="S121" s="244"/>
      <c r="T121" s="24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6" t="s">
        <v>151</v>
      </c>
      <c r="AU121" s="246" t="s">
        <v>84</v>
      </c>
      <c r="AV121" s="13" t="s">
        <v>84</v>
      </c>
      <c r="AW121" s="13" t="s">
        <v>35</v>
      </c>
      <c r="AX121" s="13" t="s">
        <v>74</v>
      </c>
      <c r="AY121" s="246" t="s">
        <v>142</v>
      </c>
    </row>
    <row r="122" s="15" customFormat="1">
      <c r="A122" s="15"/>
      <c r="B122" s="261"/>
      <c r="C122" s="262"/>
      <c r="D122" s="237" t="s">
        <v>151</v>
      </c>
      <c r="E122" s="263" t="s">
        <v>19</v>
      </c>
      <c r="F122" s="264" t="s">
        <v>1230</v>
      </c>
      <c r="G122" s="262"/>
      <c r="H122" s="263" t="s">
        <v>19</v>
      </c>
      <c r="I122" s="265"/>
      <c r="J122" s="262"/>
      <c r="K122" s="262"/>
      <c r="L122" s="266"/>
      <c r="M122" s="267"/>
      <c r="N122" s="268"/>
      <c r="O122" s="268"/>
      <c r="P122" s="268"/>
      <c r="Q122" s="268"/>
      <c r="R122" s="268"/>
      <c r="S122" s="268"/>
      <c r="T122" s="269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70" t="s">
        <v>151</v>
      </c>
      <c r="AU122" s="270" t="s">
        <v>84</v>
      </c>
      <c r="AV122" s="15" t="s">
        <v>82</v>
      </c>
      <c r="AW122" s="15" t="s">
        <v>35</v>
      </c>
      <c r="AX122" s="15" t="s">
        <v>74</v>
      </c>
      <c r="AY122" s="270" t="s">
        <v>142</v>
      </c>
    </row>
    <row r="123" s="13" customFormat="1">
      <c r="A123" s="13"/>
      <c r="B123" s="235"/>
      <c r="C123" s="236"/>
      <c r="D123" s="237" t="s">
        <v>151</v>
      </c>
      <c r="E123" s="238" t="s">
        <v>19</v>
      </c>
      <c r="F123" s="239" t="s">
        <v>1231</v>
      </c>
      <c r="G123" s="236"/>
      <c r="H123" s="240">
        <v>42.119999999999997</v>
      </c>
      <c r="I123" s="241"/>
      <c r="J123" s="236"/>
      <c r="K123" s="236"/>
      <c r="L123" s="242"/>
      <c r="M123" s="243"/>
      <c r="N123" s="244"/>
      <c r="O123" s="244"/>
      <c r="P123" s="244"/>
      <c r="Q123" s="244"/>
      <c r="R123" s="244"/>
      <c r="S123" s="244"/>
      <c r="T123" s="24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6" t="s">
        <v>151</v>
      </c>
      <c r="AU123" s="246" t="s">
        <v>84</v>
      </c>
      <c r="AV123" s="13" t="s">
        <v>84</v>
      </c>
      <c r="AW123" s="13" t="s">
        <v>35</v>
      </c>
      <c r="AX123" s="13" t="s">
        <v>74</v>
      </c>
      <c r="AY123" s="246" t="s">
        <v>142</v>
      </c>
    </row>
    <row r="124" s="15" customFormat="1">
      <c r="A124" s="15"/>
      <c r="B124" s="261"/>
      <c r="C124" s="262"/>
      <c r="D124" s="237" t="s">
        <v>151</v>
      </c>
      <c r="E124" s="263" t="s">
        <v>19</v>
      </c>
      <c r="F124" s="264" t="s">
        <v>1232</v>
      </c>
      <c r="G124" s="262"/>
      <c r="H124" s="263" t="s">
        <v>19</v>
      </c>
      <c r="I124" s="265"/>
      <c r="J124" s="262"/>
      <c r="K124" s="262"/>
      <c r="L124" s="266"/>
      <c r="M124" s="267"/>
      <c r="N124" s="268"/>
      <c r="O124" s="268"/>
      <c r="P124" s="268"/>
      <c r="Q124" s="268"/>
      <c r="R124" s="268"/>
      <c r="S124" s="268"/>
      <c r="T124" s="269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70" t="s">
        <v>151</v>
      </c>
      <c r="AU124" s="270" t="s">
        <v>84</v>
      </c>
      <c r="AV124" s="15" t="s">
        <v>82</v>
      </c>
      <c r="AW124" s="15" t="s">
        <v>35</v>
      </c>
      <c r="AX124" s="15" t="s">
        <v>74</v>
      </c>
      <c r="AY124" s="270" t="s">
        <v>142</v>
      </c>
    </row>
    <row r="125" s="13" customFormat="1">
      <c r="A125" s="13"/>
      <c r="B125" s="235"/>
      <c r="C125" s="236"/>
      <c r="D125" s="237" t="s">
        <v>151</v>
      </c>
      <c r="E125" s="238" t="s">
        <v>19</v>
      </c>
      <c r="F125" s="239" t="s">
        <v>1233</v>
      </c>
      <c r="G125" s="236"/>
      <c r="H125" s="240">
        <v>10</v>
      </c>
      <c r="I125" s="241"/>
      <c r="J125" s="236"/>
      <c r="K125" s="236"/>
      <c r="L125" s="242"/>
      <c r="M125" s="243"/>
      <c r="N125" s="244"/>
      <c r="O125" s="244"/>
      <c r="P125" s="244"/>
      <c r="Q125" s="244"/>
      <c r="R125" s="244"/>
      <c r="S125" s="244"/>
      <c r="T125" s="24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6" t="s">
        <v>151</v>
      </c>
      <c r="AU125" s="246" t="s">
        <v>84</v>
      </c>
      <c r="AV125" s="13" t="s">
        <v>84</v>
      </c>
      <c r="AW125" s="13" t="s">
        <v>35</v>
      </c>
      <c r="AX125" s="13" t="s">
        <v>74</v>
      </c>
      <c r="AY125" s="246" t="s">
        <v>142</v>
      </c>
    </row>
    <row r="126" s="15" customFormat="1">
      <c r="A126" s="15"/>
      <c r="B126" s="261"/>
      <c r="C126" s="262"/>
      <c r="D126" s="237" t="s">
        <v>151</v>
      </c>
      <c r="E126" s="263" t="s">
        <v>19</v>
      </c>
      <c r="F126" s="264" t="s">
        <v>1234</v>
      </c>
      <c r="G126" s="262"/>
      <c r="H126" s="263" t="s">
        <v>19</v>
      </c>
      <c r="I126" s="265"/>
      <c r="J126" s="262"/>
      <c r="K126" s="262"/>
      <c r="L126" s="266"/>
      <c r="M126" s="267"/>
      <c r="N126" s="268"/>
      <c r="O126" s="268"/>
      <c r="P126" s="268"/>
      <c r="Q126" s="268"/>
      <c r="R126" s="268"/>
      <c r="S126" s="268"/>
      <c r="T126" s="269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70" t="s">
        <v>151</v>
      </c>
      <c r="AU126" s="270" t="s">
        <v>84</v>
      </c>
      <c r="AV126" s="15" t="s">
        <v>82</v>
      </c>
      <c r="AW126" s="15" t="s">
        <v>35</v>
      </c>
      <c r="AX126" s="15" t="s">
        <v>74</v>
      </c>
      <c r="AY126" s="270" t="s">
        <v>142</v>
      </c>
    </row>
    <row r="127" s="13" customFormat="1">
      <c r="A127" s="13"/>
      <c r="B127" s="235"/>
      <c r="C127" s="236"/>
      <c r="D127" s="237" t="s">
        <v>151</v>
      </c>
      <c r="E127" s="238" t="s">
        <v>19</v>
      </c>
      <c r="F127" s="239" t="s">
        <v>1235</v>
      </c>
      <c r="G127" s="236"/>
      <c r="H127" s="240">
        <v>41.600000000000001</v>
      </c>
      <c r="I127" s="241"/>
      <c r="J127" s="236"/>
      <c r="K127" s="236"/>
      <c r="L127" s="242"/>
      <c r="M127" s="243"/>
      <c r="N127" s="244"/>
      <c r="O127" s="244"/>
      <c r="P127" s="244"/>
      <c r="Q127" s="244"/>
      <c r="R127" s="244"/>
      <c r="S127" s="244"/>
      <c r="T127" s="245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6" t="s">
        <v>151</v>
      </c>
      <c r="AU127" s="246" t="s">
        <v>84</v>
      </c>
      <c r="AV127" s="13" t="s">
        <v>84</v>
      </c>
      <c r="AW127" s="13" t="s">
        <v>35</v>
      </c>
      <c r="AX127" s="13" t="s">
        <v>74</v>
      </c>
      <c r="AY127" s="246" t="s">
        <v>142</v>
      </c>
    </row>
    <row r="128" s="15" customFormat="1">
      <c r="A128" s="15"/>
      <c r="B128" s="261"/>
      <c r="C128" s="262"/>
      <c r="D128" s="237" t="s">
        <v>151</v>
      </c>
      <c r="E128" s="263" t="s">
        <v>19</v>
      </c>
      <c r="F128" s="264" t="s">
        <v>1236</v>
      </c>
      <c r="G128" s="262"/>
      <c r="H128" s="263" t="s">
        <v>19</v>
      </c>
      <c r="I128" s="265"/>
      <c r="J128" s="262"/>
      <c r="K128" s="262"/>
      <c r="L128" s="266"/>
      <c r="M128" s="267"/>
      <c r="N128" s="268"/>
      <c r="O128" s="268"/>
      <c r="P128" s="268"/>
      <c r="Q128" s="268"/>
      <c r="R128" s="268"/>
      <c r="S128" s="268"/>
      <c r="T128" s="269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  <c r="AT128" s="270" t="s">
        <v>151</v>
      </c>
      <c r="AU128" s="270" t="s">
        <v>84</v>
      </c>
      <c r="AV128" s="15" t="s">
        <v>82</v>
      </c>
      <c r="AW128" s="15" t="s">
        <v>35</v>
      </c>
      <c r="AX128" s="15" t="s">
        <v>74</v>
      </c>
      <c r="AY128" s="270" t="s">
        <v>142</v>
      </c>
    </row>
    <row r="129" s="13" customFormat="1">
      <c r="A129" s="13"/>
      <c r="B129" s="235"/>
      <c r="C129" s="236"/>
      <c r="D129" s="237" t="s">
        <v>151</v>
      </c>
      <c r="E129" s="238" t="s">
        <v>19</v>
      </c>
      <c r="F129" s="239" t="s">
        <v>408</v>
      </c>
      <c r="G129" s="236"/>
      <c r="H129" s="240">
        <v>50</v>
      </c>
      <c r="I129" s="241"/>
      <c r="J129" s="236"/>
      <c r="K129" s="236"/>
      <c r="L129" s="242"/>
      <c r="M129" s="243"/>
      <c r="N129" s="244"/>
      <c r="O129" s="244"/>
      <c r="P129" s="244"/>
      <c r="Q129" s="244"/>
      <c r="R129" s="244"/>
      <c r="S129" s="244"/>
      <c r="T129" s="245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6" t="s">
        <v>151</v>
      </c>
      <c r="AU129" s="246" t="s">
        <v>84</v>
      </c>
      <c r="AV129" s="13" t="s">
        <v>84</v>
      </c>
      <c r="AW129" s="13" t="s">
        <v>35</v>
      </c>
      <c r="AX129" s="13" t="s">
        <v>74</v>
      </c>
      <c r="AY129" s="246" t="s">
        <v>142</v>
      </c>
    </row>
    <row r="130" s="14" customFormat="1">
      <c r="A130" s="14"/>
      <c r="B130" s="250"/>
      <c r="C130" s="251"/>
      <c r="D130" s="237" t="s">
        <v>151</v>
      </c>
      <c r="E130" s="252" t="s">
        <v>19</v>
      </c>
      <c r="F130" s="253" t="s">
        <v>196</v>
      </c>
      <c r="G130" s="251"/>
      <c r="H130" s="254">
        <v>232.12000000000001</v>
      </c>
      <c r="I130" s="255"/>
      <c r="J130" s="251"/>
      <c r="K130" s="251"/>
      <c r="L130" s="256"/>
      <c r="M130" s="257"/>
      <c r="N130" s="258"/>
      <c r="O130" s="258"/>
      <c r="P130" s="258"/>
      <c r="Q130" s="258"/>
      <c r="R130" s="258"/>
      <c r="S130" s="258"/>
      <c r="T130" s="25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0" t="s">
        <v>151</v>
      </c>
      <c r="AU130" s="260" t="s">
        <v>84</v>
      </c>
      <c r="AV130" s="14" t="s">
        <v>149</v>
      </c>
      <c r="AW130" s="14" t="s">
        <v>35</v>
      </c>
      <c r="AX130" s="14" t="s">
        <v>82</v>
      </c>
      <c r="AY130" s="260" t="s">
        <v>142</v>
      </c>
    </row>
    <row r="131" s="2" customFormat="1" ht="16.5" customHeight="1">
      <c r="A131" s="40"/>
      <c r="B131" s="41"/>
      <c r="C131" s="221" t="s">
        <v>178</v>
      </c>
      <c r="D131" s="221" t="s">
        <v>145</v>
      </c>
      <c r="E131" s="222" t="s">
        <v>981</v>
      </c>
      <c r="F131" s="223" t="s">
        <v>1237</v>
      </c>
      <c r="G131" s="224" t="s">
        <v>174</v>
      </c>
      <c r="H131" s="225">
        <v>232.12000000000001</v>
      </c>
      <c r="I131" s="226"/>
      <c r="J131" s="227">
        <f>ROUND(I131*H131,2)</f>
        <v>0</v>
      </c>
      <c r="K131" s="228"/>
      <c r="L131" s="46"/>
      <c r="M131" s="229" t="s">
        <v>19</v>
      </c>
      <c r="N131" s="230" t="s">
        <v>45</v>
      </c>
      <c r="O131" s="86"/>
      <c r="P131" s="231">
        <f>O131*H131</f>
        <v>0</v>
      </c>
      <c r="Q131" s="231">
        <v>0.0030000000000000001</v>
      </c>
      <c r="R131" s="231">
        <f>Q131*H131</f>
        <v>0.69635999999999998</v>
      </c>
      <c r="S131" s="231">
        <v>0</v>
      </c>
      <c r="T131" s="232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33" t="s">
        <v>149</v>
      </c>
      <c r="AT131" s="233" t="s">
        <v>145</v>
      </c>
      <c r="AU131" s="233" t="s">
        <v>84</v>
      </c>
      <c r="AY131" s="19" t="s">
        <v>142</v>
      </c>
      <c r="BE131" s="234">
        <f>IF(N131="základní",J131,0)</f>
        <v>0</v>
      </c>
      <c r="BF131" s="234">
        <f>IF(N131="snížená",J131,0)</f>
        <v>0</v>
      </c>
      <c r="BG131" s="234">
        <f>IF(N131="zákl. přenesená",J131,0)</f>
        <v>0</v>
      </c>
      <c r="BH131" s="234">
        <f>IF(N131="sníž. přenesená",J131,0)</f>
        <v>0</v>
      </c>
      <c r="BI131" s="234">
        <f>IF(N131="nulová",J131,0)</f>
        <v>0</v>
      </c>
      <c r="BJ131" s="19" t="s">
        <v>82</v>
      </c>
      <c r="BK131" s="234">
        <f>ROUND(I131*H131,2)</f>
        <v>0</v>
      </c>
      <c r="BL131" s="19" t="s">
        <v>149</v>
      </c>
      <c r="BM131" s="233" t="s">
        <v>1238</v>
      </c>
    </row>
    <row r="132" s="2" customFormat="1" ht="21.75" customHeight="1">
      <c r="A132" s="40"/>
      <c r="B132" s="41"/>
      <c r="C132" s="221" t="s">
        <v>182</v>
      </c>
      <c r="D132" s="221" t="s">
        <v>145</v>
      </c>
      <c r="E132" s="222" t="s">
        <v>984</v>
      </c>
      <c r="F132" s="223" t="s">
        <v>1239</v>
      </c>
      <c r="G132" s="224" t="s">
        <v>174</v>
      </c>
      <c r="H132" s="225">
        <v>156</v>
      </c>
      <c r="I132" s="226"/>
      <c r="J132" s="227">
        <f>ROUND(I132*H132,2)</f>
        <v>0</v>
      </c>
      <c r="K132" s="228"/>
      <c r="L132" s="46"/>
      <c r="M132" s="229" t="s">
        <v>19</v>
      </c>
      <c r="N132" s="230" t="s">
        <v>45</v>
      </c>
      <c r="O132" s="86"/>
      <c r="P132" s="231">
        <f>O132*H132</f>
        <v>0</v>
      </c>
      <c r="Q132" s="231">
        <v>0.026200000000000001</v>
      </c>
      <c r="R132" s="231">
        <f>Q132*H132</f>
        <v>4.0872000000000002</v>
      </c>
      <c r="S132" s="231">
        <v>0</v>
      </c>
      <c r="T132" s="232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33" t="s">
        <v>149</v>
      </c>
      <c r="AT132" s="233" t="s">
        <v>145</v>
      </c>
      <c r="AU132" s="233" t="s">
        <v>84</v>
      </c>
      <c r="AY132" s="19" t="s">
        <v>142</v>
      </c>
      <c r="BE132" s="234">
        <f>IF(N132="základní",J132,0)</f>
        <v>0</v>
      </c>
      <c r="BF132" s="234">
        <f>IF(N132="snížená",J132,0)</f>
        <v>0</v>
      </c>
      <c r="BG132" s="234">
        <f>IF(N132="zákl. přenesená",J132,0)</f>
        <v>0</v>
      </c>
      <c r="BH132" s="234">
        <f>IF(N132="sníž. přenesená",J132,0)</f>
        <v>0</v>
      </c>
      <c r="BI132" s="234">
        <f>IF(N132="nulová",J132,0)</f>
        <v>0</v>
      </c>
      <c r="BJ132" s="19" t="s">
        <v>82</v>
      </c>
      <c r="BK132" s="234">
        <f>ROUND(I132*H132,2)</f>
        <v>0</v>
      </c>
      <c r="BL132" s="19" t="s">
        <v>149</v>
      </c>
      <c r="BM132" s="233" t="s">
        <v>1240</v>
      </c>
    </row>
    <row r="133" s="13" customFormat="1">
      <c r="A133" s="13"/>
      <c r="B133" s="235"/>
      <c r="C133" s="236"/>
      <c r="D133" s="237" t="s">
        <v>151</v>
      </c>
      <c r="E133" s="238" t="s">
        <v>19</v>
      </c>
      <c r="F133" s="239" t="s">
        <v>1241</v>
      </c>
      <c r="G133" s="236"/>
      <c r="H133" s="240">
        <v>232.19999999999999</v>
      </c>
      <c r="I133" s="241"/>
      <c r="J133" s="236"/>
      <c r="K133" s="236"/>
      <c r="L133" s="242"/>
      <c r="M133" s="243"/>
      <c r="N133" s="244"/>
      <c r="O133" s="244"/>
      <c r="P133" s="244"/>
      <c r="Q133" s="244"/>
      <c r="R133" s="244"/>
      <c r="S133" s="244"/>
      <c r="T133" s="24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6" t="s">
        <v>151</v>
      </c>
      <c r="AU133" s="246" t="s">
        <v>84</v>
      </c>
      <c r="AV133" s="13" t="s">
        <v>84</v>
      </c>
      <c r="AW133" s="13" t="s">
        <v>35</v>
      </c>
      <c r="AX133" s="13" t="s">
        <v>74</v>
      </c>
      <c r="AY133" s="246" t="s">
        <v>142</v>
      </c>
    </row>
    <row r="134" s="13" customFormat="1">
      <c r="A134" s="13"/>
      <c r="B134" s="235"/>
      <c r="C134" s="236"/>
      <c r="D134" s="237" t="s">
        <v>151</v>
      </c>
      <c r="E134" s="238" t="s">
        <v>19</v>
      </c>
      <c r="F134" s="239" t="s">
        <v>1242</v>
      </c>
      <c r="G134" s="236"/>
      <c r="H134" s="240">
        <v>-76.200000000000003</v>
      </c>
      <c r="I134" s="241"/>
      <c r="J134" s="236"/>
      <c r="K134" s="236"/>
      <c r="L134" s="242"/>
      <c r="M134" s="243"/>
      <c r="N134" s="244"/>
      <c r="O134" s="244"/>
      <c r="P134" s="244"/>
      <c r="Q134" s="244"/>
      <c r="R134" s="244"/>
      <c r="S134" s="244"/>
      <c r="T134" s="245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6" t="s">
        <v>151</v>
      </c>
      <c r="AU134" s="246" t="s">
        <v>84</v>
      </c>
      <c r="AV134" s="13" t="s">
        <v>84</v>
      </c>
      <c r="AW134" s="13" t="s">
        <v>35</v>
      </c>
      <c r="AX134" s="13" t="s">
        <v>74</v>
      </c>
      <c r="AY134" s="246" t="s">
        <v>142</v>
      </c>
    </row>
    <row r="135" s="14" customFormat="1">
      <c r="A135" s="14"/>
      <c r="B135" s="250"/>
      <c r="C135" s="251"/>
      <c r="D135" s="237" t="s">
        <v>151</v>
      </c>
      <c r="E135" s="252" t="s">
        <v>19</v>
      </c>
      <c r="F135" s="253" t="s">
        <v>196</v>
      </c>
      <c r="G135" s="251"/>
      <c r="H135" s="254">
        <v>156</v>
      </c>
      <c r="I135" s="255"/>
      <c r="J135" s="251"/>
      <c r="K135" s="251"/>
      <c r="L135" s="256"/>
      <c r="M135" s="257"/>
      <c r="N135" s="258"/>
      <c r="O135" s="258"/>
      <c r="P135" s="258"/>
      <c r="Q135" s="258"/>
      <c r="R135" s="258"/>
      <c r="S135" s="258"/>
      <c r="T135" s="25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0" t="s">
        <v>151</v>
      </c>
      <c r="AU135" s="260" t="s">
        <v>84</v>
      </c>
      <c r="AV135" s="14" t="s">
        <v>149</v>
      </c>
      <c r="AW135" s="14" t="s">
        <v>35</v>
      </c>
      <c r="AX135" s="14" t="s">
        <v>82</v>
      </c>
      <c r="AY135" s="260" t="s">
        <v>142</v>
      </c>
    </row>
    <row r="136" s="2" customFormat="1" ht="21.75" customHeight="1">
      <c r="A136" s="40"/>
      <c r="B136" s="41"/>
      <c r="C136" s="221" t="s">
        <v>186</v>
      </c>
      <c r="D136" s="221" t="s">
        <v>145</v>
      </c>
      <c r="E136" s="222" t="s">
        <v>988</v>
      </c>
      <c r="F136" s="223" t="s">
        <v>989</v>
      </c>
      <c r="G136" s="224" t="s">
        <v>174</v>
      </c>
      <c r="H136" s="225">
        <v>76.200000000000003</v>
      </c>
      <c r="I136" s="226"/>
      <c r="J136" s="227">
        <f>ROUND(I136*H136,2)</f>
        <v>0</v>
      </c>
      <c r="K136" s="228"/>
      <c r="L136" s="46"/>
      <c r="M136" s="229" t="s">
        <v>19</v>
      </c>
      <c r="N136" s="230" t="s">
        <v>45</v>
      </c>
      <c r="O136" s="86"/>
      <c r="P136" s="231">
        <f>O136*H136</f>
        <v>0</v>
      </c>
      <c r="Q136" s="231">
        <v>0.034500000000000003</v>
      </c>
      <c r="R136" s="231">
        <f>Q136*H136</f>
        <v>2.6289000000000002</v>
      </c>
      <c r="S136" s="231">
        <v>0</v>
      </c>
      <c r="T136" s="232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33" t="s">
        <v>149</v>
      </c>
      <c r="AT136" s="233" t="s">
        <v>145</v>
      </c>
      <c r="AU136" s="233" t="s">
        <v>84</v>
      </c>
      <c r="AY136" s="19" t="s">
        <v>142</v>
      </c>
      <c r="BE136" s="234">
        <f>IF(N136="základní",J136,0)</f>
        <v>0</v>
      </c>
      <c r="BF136" s="234">
        <f>IF(N136="snížená",J136,0)</f>
        <v>0</v>
      </c>
      <c r="BG136" s="234">
        <f>IF(N136="zákl. přenesená",J136,0)</f>
        <v>0</v>
      </c>
      <c r="BH136" s="234">
        <f>IF(N136="sníž. přenesená",J136,0)</f>
        <v>0</v>
      </c>
      <c r="BI136" s="234">
        <f>IF(N136="nulová",J136,0)</f>
        <v>0</v>
      </c>
      <c r="BJ136" s="19" t="s">
        <v>82</v>
      </c>
      <c r="BK136" s="234">
        <f>ROUND(I136*H136,2)</f>
        <v>0</v>
      </c>
      <c r="BL136" s="19" t="s">
        <v>149</v>
      </c>
      <c r="BM136" s="233" t="s">
        <v>1243</v>
      </c>
    </row>
    <row r="137" s="15" customFormat="1">
      <c r="A137" s="15"/>
      <c r="B137" s="261"/>
      <c r="C137" s="262"/>
      <c r="D137" s="237" t="s">
        <v>151</v>
      </c>
      <c r="E137" s="263" t="s">
        <v>19</v>
      </c>
      <c r="F137" s="264" t="s">
        <v>1227</v>
      </c>
      <c r="G137" s="262"/>
      <c r="H137" s="263" t="s">
        <v>19</v>
      </c>
      <c r="I137" s="265"/>
      <c r="J137" s="262"/>
      <c r="K137" s="262"/>
      <c r="L137" s="266"/>
      <c r="M137" s="267"/>
      <c r="N137" s="268"/>
      <c r="O137" s="268"/>
      <c r="P137" s="268"/>
      <c r="Q137" s="268"/>
      <c r="R137" s="268"/>
      <c r="S137" s="268"/>
      <c r="T137" s="269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70" t="s">
        <v>151</v>
      </c>
      <c r="AU137" s="270" t="s">
        <v>84</v>
      </c>
      <c r="AV137" s="15" t="s">
        <v>82</v>
      </c>
      <c r="AW137" s="15" t="s">
        <v>35</v>
      </c>
      <c r="AX137" s="15" t="s">
        <v>74</v>
      </c>
      <c r="AY137" s="270" t="s">
        <v>142</v>
      </c>
    </row>
    <row r="138" s="13" customFormat="1">
      <c r="A138" s="13"/>
      <c r="B138" s="235"/>
      <c r="C138" s="236"/>
      <c r="D138" s="237" t="s">
        <v>151</v>
      </c>
      <c r="E138" s="238" t="s">
        <v>19</v>
      </c>
      <c r="F138" s="239" t="s">
        <v>1244</v>
      </c>
      <c r="G138" s="236"/>
      <c r="H138" s="240">
        <v>17</v>
      </c>
      <c r="I138" s="241"/>
      <c r="J138" s="236"/>
      <c r="K138" s="236"/>
      <c r="L138" s="242"/>
      <c r="M138" s="243"/>
      <c r="N138" s="244"/>
      <c r="O138" s="244"/>
      <c r="P138" s="244"/>
      <c r="Q138" s="244"/>
      <c r="R138" s="244"/>
      <c r="S138" s="244"/>
      <c r="T138" s="24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6" t="s">
        <v>151</v>
      </c>
      <c r="AU138" s="246" t="s">
        <v>84</v>
      </c>
      <c r="AV138" s="13" t="s">
        <v>84</v>
      </c>
      <c r="AW138" s="13" t="s">
        <v>35</v>
      </c>
      <c r="AX138" s="13" t="s">
        <v>74</v>
      </c>
      <c r="AY138" s="246" t="s">
        <v>142</v>
      </c>
    </row>
    <row r="139" s="15" customFormat="1">
      <c r="A139" s="15"/>
      <c r="B139" s="261"/>
      <c r="C139" s="262"/>
      <c r="D139" s="237" t="s">
        <v>151</v>
      </c>
      <c r="E139" s="263" t="s">
        <v>19</v>
      </c>
      <c r="F139" s="264" t="s">
        <v>1229</v>
      </c>
      <c r="G139" s="262"/>
      <c r="H139" s="263" t="s">
        <v>19</v>
      </c>
      <c r="I139" s="265"/>
      <c r="J139" s="262"/>
      <c r="K139" s="262"/>
      <c r="L139" s="266"/>
      <c r="M139" s="267"/>
      <c r="N139" s="268"/>
      <c r="O139" s="268"/>
      <c r="P139" s="268"/>
      <c r="Q139" s="268"/>
      <c r="R139" s="268"/>
      <c r="S139" s="268"/>
      <c r="T139" s="269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70" t="s">
        <v>151</v>
      </c>
      <c r="AU139" s="270" t="s">
        <v>84</v>
      </c>
      <c r="AV139" s="15" t="s">
        <v>82</v>
      </c>
      <c r="AW139" s="15" t="s">
        <v>35</v>
      </c>
      <c r="AX139" s="15" t="s">
        <v>74</v>
      </c>
      <c r="AY139" s="270" t="s">
        <v>142</v>
      </c>
    </row>
    <row r="140" s="13" customFormat="1">
      <c r="A140" s="13"/>
      <c r="B140" s="235"/>
      <c r="C140" s="236"/>
      <c r="D140" s="237" t="s">
        <v>151</v>
      </c>
      <c r="E140" s="238" t="s">
        <v>19</v>
      </c>
      <c r="F140" s="239" t="s">
        <v>1244</v>
      </c>
      <c r="G140" s="236"/>
      <c r="H140" s="240">
        <v>17</v>
      </c>
      <c r="I140" s="241"/>
      <c r="J140" s="236"/>
      <c r="K140" s="236"/>
      <c r="L140" s="242"/>
      <c r="M140" s="243"/>
      <c r="N140" s="244"/>
      <c r="O140" s="244"/>
      <c r="P140" s="244"/>
      <c r="Q140" s="244"/>
      <c r="R140" s="244"/>
      <c r="S140" s="244"/>
      <c r="T140" s="245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6" t="s">
        <v>151</v>
      </c>
      <c r="AU140" s="246" t="s">
        <v>84</v>
      </c>
      <c r="AV140" s="13" t="s">
        <v>84</v>
      </c>
      <c r="AW140" s="13" t="s">
        <v>35</v>
      </c>
      <c r="AX140" s="13" t="s">
        <v>74</v>
      </c>
      <c r="AY140" s="246" t="s">
        <v>142</v>
      </c>
    </row>
    <row r="141" s="15" customFormat="1">
      <c r="A141" s="15"/>
      <c r="B141" s="261"/>
      <c r="C141" s="262"/>
      <c r="D141" s="237" t="s">
        <v>151</v>
      </c>
      <c r="E141" s="263" t="s">
        <v>19</v>
      </c>
      <c r="F141" s="264" t="s">
        <v>1230</v>
      </c>
      <c r="G141" s="262"/>
      <c r="H141" s="263" t="s">
        <v>19</v>
      </c>
      <c r="I141" s="265"/>
      <c r="J141" s="262"/>
      <c r="K141" s="262"/>
      <c r="L141" s="266"/>
      <c r="M141" s="267"/>
      <c r="N141" s="268"/>
      <c r="O141" s="268"/>
      <c r="P141" s="268"/>
      <c r="Q141" s="268"/>
      <c r="R141" s="268"/>
      <c r="S141" s="268"/>
      <c r="T141" s="269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70" t="s">
        <v>151</v>
      </c>
      <c r="AU141" s="270" t="s">
        <v>84</v>
      </c>
      <c r="AV141" s="15" t="s">
        <v>82</v>
      </c>
      <c r="AW141" s="15" t="s">
        <v>35</v>
      </c>
      <c r="AX141" s="15" t="s">
        <v>74</v>
      </c>
      <c r="AY141" s="270" t="s">
        <v>142</v>
      </c>
    </row>
    <row r="142" s="13" customFormat="1">
      <c r="A142" s="13"/>
      <c r="B142" s="235"/>
      <c r="C142" s="236"/>
      <c r="D142" s="237" t="s">
        <v>151</v>
      </c>
      <c r="E142" s="238" t="s">
        <v>19</v>
      </c>
      <c r="F142" s="239" t="s">
        <v>1245</v>
      </c>
      <c r="G142" s="236"/>
      <c r="H142" s="240">
        <v>16.199999999999999</v>
      </c>
      <c r="I142" s="241"/>
      <c r="J142" s="236"/>
      <c r="K142" s="236"/>
      <c r="L142" s="242"/>
      <c r="M142" s="243"/>
      <c r="N142" s="244"/>
      <c r="O142" s="244"/>
      <c r="P142" s="244"/>
      <c r="Q142" s="244"/>
      <c r="R142" s="244"/>
      <c r="S142" s="244"/>
      <c r="T142" s="245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6" t="s">
        <v>151</v>
      </c>
      <c r="AU142" s="246" t="s">
        <v>84</v>
      </c>
      <c r="AV142" s="13" t="s">
        <v>84</v>
      </c>
      <c r="AW142" s="13" t="s">
        <v>35</v>
      </c>
      <c r="AX142" s="13" t="s">
        <v>74</v>
      </c>
      <c r="AY142" s="246" t="s">
        <v>142</v>
      </c>
    </row>
    <row r="143" s="15" customFormat="1">
      <c r="A143" s="15"/>
      <c r="B143" s="261"/>
      <c r="C143" s="262"/>
      <c r="D143" s="237" t="s">
        <v>151</v>
      </c>
      <c r="E143" s="263" t="s">
        <v>19</v>
      </c>
      <c r="F143" s="264" t="s">
        <v>1234</v>
      </c>
      <c r="G143" s="262"/>
      <c r="H143" s="263" t="s">
        <v>19</v>
      </c>
      <c r="I143" s="265"/>
      <c r="J143" s="262"/>
      <c r="K143" s="262"/>
      <c r="L143" s="266"/>
      <c r="M143" s="267"/>
      <c r="N143" s="268"/>
      <c r="O143" s="268"/>
      <c r="P143" s="268"/>
      <c r="Q143" s="268"/>
      <c r="R143" s="268"/>
      <c r="S143" s="268"/>
      <c r="T143" s="269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70" t="s">
        <v>151</v>
      </c>
      <c r="AU143" s="270" t="s">
        <v>84</v>
      </c>
      <c r="AV143" s="15" t="s">
        <v>82</v>
      </c>
      <c r="AW143" s="15" t="s">
        <v>35</v>
      </c>
      <c r="AX143" s="15" t="s">
        <v>74</v>
      </c>
      <c r="AY143" s="270" t="s">
        <v>142</v>
      </c>
    </row>
    <row r="144" s="13" customFormat="1">
      <c r="A144" s="13"/>
      <c r="B144" s="235"/>
      <c r="C144" s="236"/>
      <c r="D144" s="237" t="s">
        <v>151</v>
      </c>
      <c r="E144" s="238" t="s">
        <v>19</v>
      </c>
      <c r="F144" s="239" t="s">
        <v>1246</v>
      </c>
      <c r="G144" s="236"/>
      <c r="H144" s="240">
        <v>16</v>
      </c>
      <c r="I144" s="241"/>
      <c r="J144" s="236"/>
      <c r="K144" s="236"/>
      <c r="L144" s="242"/>
      <c r="M144" s="243"/>
      <c r="N144" s="244"/>
      <c r="O144" s="244"/>
      <c r="P144" s="244"/>
      <c r="Q144" s="244"/>
      <c r="R144" s="244"/>
      <c r="S144" s="244"/>
      <c r="T144" s="245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6" t="s">
        <v>151</v>
      </c>
      <c r="AU144" s="246" t="s">
        <v>84</v>
      </c>
      <c r="AV144" s="13" t="s">
        <v>84</v>
      </c>
      <c r="AW144" s="13" t="s">
        <v>35</v>
      </c>
      <c r="AX144" s="13" t="s">
        <v>74</v>
      </c>
      <c r="AY144" s="246" t="s">
        <v>142</v>
      </c>
    </row>
    <row r="145" s="15" customFormat="1">
      <c r="A145" s="15"/>
      <c r="B145" s="261"/>
      <c r="C145" s="262"/>
      <c r="D145" s="237" t="s">
        <v>151</v>
      </c>
      <c r="E145" s="263" t="s">
        <v>19</v>
      </c>
      <c r="F145" s="264" t="s">
        <v>1236</v>
      </c>
      <c r="G145" s="262"/>
      <c r="H145" s="263" t="s">
        <v>19</v>
      </c>
      <c r="I145" s="265"/>
      <c r="J145" s="262"/>
      <c r="K145" s="262"/>
      <c r="L145" s="266"/>
      <c r="M145" s="267"/>
      <c r="N145" s="268"/>
      <c r="O145" s="268"/>
      <c r="P145" s="268"/>
      <c r="Q145" s="268"/>
      <c r="R145" s="268"/>
      <c r="S145" s="268"/>
      <c r="T145" s="269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70" t="s">
        <v>151</v>
      </c>
      <c r="AU145" s="270" t="s">
        <v>84</v>
      </c>
      <c r="AV145" s="15" t="s">
        <v>82</v>
      </c>
      <c r="AW145" s="15" t="s">
        <v>35</v>
      </c>
      <c r="AX145" s="15" t="s">
        <v>74</v>
      </c>
      <c r="AY145" s="270" t="s">
        <v>142</v>
      </c>
    </row>
    <row r="146" s="13" customFormat="1">
      <c r="A146" s="13"/>
      <c r="B146" s="235"/>
      <c r="C146" s="236"/>
      <c r="D146" s="237" t="s">
        <v>151</v>
      </c>
      <c r="E146" s="238" t="s">
        <v>19</v>
      </c>
      <c r="F146" s="239" t="s">
        <v>190</v>
      </c>
      <c r="G146" s="236"/>
      <c r="H146" s="240">
        <v>10</v>
      </c>
      <c r="I146" s="241"/>
      <c r="J146" s="236"/>
      <c r="K146" s="236"/>
      <c r="L146" s="242"/>
      <c r="M146" s="243"/>
      <c r="N146" s="244"/>
      <c r="O146" s="244"/>
      <c r="P146" s="244"/>
      <c r="Q146" s="244"/>
      <c r="R146" s="244"/>
      <c r="S146" s="244"/>
      <c r="T146" s="245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6" t="s">
        <v>151</v>
      </c>
      <c r="AU146" s="246" t="s">
        <v>84</v>
      </c>
      <c r="AV146" s="13" t="s">
        <v>84</v>
      </c>
      <c r="AW146" s="13" t="s">
        <v>35</v>
      </c>
      <c r="AX146" s="13" t="s">
        <v>74</v>
      </c>
      <c r="AY146" s="246" t="s">
        <v>142</v>
      </c>
    </row>
    <row r="147" s="14" customFormat="1">
      <c r="A147" s="14"/>
      <c r="B147" s="250"/>
      <c r="C147" s="251"/>
      <c r="D147" s="237" t="s">
        <v>151</v>
      </c>
      <c r="E147" s="252" t="s">
        <v>19</v>
      </c>
      <c r="F147" s="253" t="s">
        <v>196</v>
      </c>
      <c r="G147" s="251"/>
      <c r="H147" s="254">
        <v>76.200000000000003</v>
      </c>
      <c r="I147" s="255"/>
      <c r="J147" s="251"/>
      <c r="K147" s="251"/>
      <c r="L147" s="256"/>
      <c r="M147" s="257"/>
      <c r="N147" s="258"/>
      <c r="O147" s="258"/>
      <c r="P147" s="258"/>
      <c r="Q147" s="258"/>
      <c r="R147" s="258"/>
      <c r="S147" s="258"/>
      <c r="T147" s="259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0" t="s">
        <v>151</v>
      </c>
      <c r="AU147" s="260" t="s">
        <v>84</v>
      </c>
      <c r="AV147" s="14" t="s">
        <v>149</v>
      </c>
      <c r="AW147" s="14" t="s">
        <v>35</v>
      </c>
      <c r="AX147" s="14" t="s">
        <v>82</v>
      </c>
      <c r="AY147" s="260" t="s">
        <v>142</v>
      </c>
    </row>
    <row r="148" s="2" customFormat="1" ht="16.5" customHeight="1">
      <c r="A148" s="40"/>
      <c r="B148" s="41"/>
      <c r="C148" s="221" t="s">
        <v>190</v>
      </c>
      <c r="D148" s="221" t="s">
        <v>145</v>
      </c>
      <c r="E148" s="222" t="s">
        <v>992</v>
      </c>
      <c r="F148" s="223" t="s">
        <v>993</v>
      </c>
      <c r="G148" s="224" t="s">
        <v>148</v>
      </c>
      <c r="H148" s="225">
        <v>7.8540000000000001</v>
      </c>
      <c r="I148" s="226"/>
      <c r="J148" s="227">
        <f>ROUND(I148*H148,2)</f>
        <v>0</v>
      </c>
      <c r="K148" s="228"/>
      <c r="L148" s="46"/>
      <c r="M148" s="229" t="s">
        <v>19</v>
      </c>
      <c r="N148" s="230" t="s">
        <v>45</v>
      </c>
      <c r="O148" s="86"/>
      <c r="P148" s="231">
        <f>O148*H148</f>
        <v>0</v>
      </c>
      <c r="Q148" s="231">
        <v>2.45329</v>
      </c>
      <c r="R148" s="231">
        <f>Q148*H148</f>
        <v>19.268139659999999</v>
      </c>
      <c r="S148" s="231">
        <v>0</v>
      </c>
      <c r="T148" s="232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33" t="s">
        <v>149</v>
      </c>
      <c r="AT148" s="233" t="s">
        <v>145</v>
      </c>
      <c r="AU148" s="233" t="s">
        <v>84</v>
      </c>
      <c r="AY148" s="19" t="s">
        <v>142</v>
      </c>
      <c r="BE148" s="234">
        <f>IF(N148="základní",J148,0)</f>
        <v>0</v>
      </c>
      <c r="BF148" s="234">
        <f>IF(N148="snížená",J148,0)</f>
        <v>0</v>
      </c>
      <c r="BG148" s="234">
        <f>IF(N148="zákl. přenesená",J148,0)</f>
        <v>0</v>
      </c>
      <c r="BH148" s="234">
        <f>IF(N148="sníž. přenesená",J148,0)</f>
        <v>0</v>
      </c>
      <c r="BI148" s="234">
        <f>IF(N148="nulová",J148,0)</f>
        <v>0</v>
      </c>
      <c r="BJ148" s="19" t="s">
        <v>82</v>
      </c>
      <c r="BK148" s="234">
        <f>ROUND(I148*H148,2)</f>
        <v>0</v>
      </c>
      <c r="BL148" s="19" t="s">
        <v>149</v>
      </c>
      <c r="BM148" s="233" t="s">
        <v>1247</v>
      </c>
    </row>
    <row r="149" s="13" customFormat="1">
      <c r="A149" s="13"/>
      <c r="B149" s="235"/>
      <c r="C149" s="236"/>
      <c r="D149" s="237" t="s">
        <v>151</v>
      </c>
      <c r="E149" s="238" t="s">
        <v>19</v>
      </c>
      <c r="F149" s="239" t="s">
        <v>1248</v>
      </c>
      <c r="G149" s="236"/>
      <c r="H149" s="240">
        <v>7.8540000000000001</v>
      </c>
      <c r="I149" s="241"/>
      <c r="J149" s="236"/>
      <c r="K149" s="236"/>
      <c r="L149" s="242"/>
      <c r="M149" s="243"/>
      <c r="N149" s="244"/>
      <c r="O149" s="244"/>
      <c r="P149" s="244"/>
      <c r="Q149" s="244"/>
      <c r="R149" s="244"/>
      <c r="S149" s="244"/>
      <c r="T149" s="24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6" t="s">
        <v>151</v>
      </c>
      <c r="AU149" s="246" t="s">
        <v>84</v>
      </c>
      <c r="AV149" s="13" t="s">
        <v>84</v>
      </c>
      <c r="AW149" s="13" t="s">
        <v>35</v>
      </c>
      <c r="AX149" s="13" t="s">
        <v>82</v>
      </c>
      <c r="AY149" s="246" t="s">
        <v>142</v>
      </c>
    </row>
    <row r="150" s="2" customFormat="1" ht="21.75" customHeight="1">
      <c r="A150" s="40"/>
      <c r="B150" s="41"/>
      <c r="C150" s="221" t="s">
        <v>197</v>
      </c>
      <c r="D150" s="221" t="s">
        <v>145</v>
      </c>
      <c r="E150" s="222" t="s">
        <v>996</v>
      </c>
      <c r="F150" s="223" t="s">
        <v>997</v>
      </c>
      <c r="G150" s="224" t="s">
        <v>148</v>
      </c>
      <c r="H150" s="225">
        <v>7.8540000000000001</v>
      </c>
      <c r="I150" s="226"/>
      <c r="J150" s="227">
        <f>ROUND(I150*H150,2)</f>
        <v>0</v>
      </c>
      <c r="K150" s="228"/>
      <c r="L150" s="46"/>
      <c r="M150" s="229" t="s">
        <v>19</v>
      </c>
      <c r="N150" s="230" t="s">
        <v>45</v>
      </c>
      <c r="O150" s="86"/>
      <c r="P150" s="231">
        <f>O150*H150</f>
        <v>0</v>
      </c>
      <c r="Q150" s="231">
        <v>0</v>
      </c>
      <c r="R150" s="231">
        <f>Q150*H150</f>
        <v>0</v>
      </c>
      <c r="S150" s="231">
        <v>0</v>
      </c>
      <c r="T150" s="232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33" t="s">
        <v>149</v>
      </c>
      <c r="AT150" s="233" t="s">
        <v>145</v>
      </c>
      <c r="AU150" s="233" t="s">
        <v>84</v>
      </c>
      <c r="AY150" s="19" t="s">
        <v>142</v>
      </c>
      <c r="BE150" s="234">
        <f>IF(N150="základní",J150,0)</f>
        <v>0</v>
      </c>
      <c r="BF150" s="234">
        <f>IF(N150="snížená",J150,0)</f>
        <v>0</v>
      </c>
      <c r="BG150" s="234">
        <f>IF(N150="zákl. přenesená",J150,0)</f>
        <v>0</v>
      </c>
      <c r="BH150" s="234">
        <f>IF(N150="sníž. přenesená",J150,0)</f>
        <v>0</v>
      </c>
      <c r="BI150" s="234">
        <f>IF(N150="nulová",J150,0)</f>
        <v>0</v>
      </c>
      <c r="BJ150" s="19" t="s">
        <v>82</v>
      </c>
      <c r="BK150" s="234">
        <f>ROUND(I150*H150,2)</f>
        <v>0</v>
      </c>
      <c r="BL150" s="19" t="s">
        <v>149</v>
      </c>
      <c r="BM150" s="233" t="s">
        <v>1249</v>
      </c>
    </row>
    <row r="151" s="2" customFormat="1" ht="16.5" customHeight="1">
      <c r="A151" s="40"/>
      <c r="B151" s="41"/>
      <c r="C151" s="221" t="s">
        <v>205</v>
      </c>
      <c r="D151" s="221" t="s">
        <v>145</v>
      </c>
      <c r="E151" s="222" t="s">
        <v>999</v>
      </c>
      <c r="F151" s="223" t="s">
        <v>1000</v>
      </c>
      <c r="G151" s="224" t="s">
        <v>367</v>
      </c>
      <c r="H151" s="225">
        <v>0.34000000000000002</v>
      </c>
      <c r="I151" s="226"/>
      <c r="J151" s="227">
        <f>ROUND(I151*H151,2)</f>
        <v>0</v>
      </c>
      <c r="K151" s="228"/>
      <c r="L151" s="46"/>
      <c r="M151" s="229" t="s">
        <v>19</v>
      </c>
      <c r="N151" s="230" t="s">
        <v>45</v>
      </c>
      <c r="O151" s="86"/>
      <c r="P151" s="231">
        <f>O151*H151</f>
        <v>0</v>
      </c>
      <c r="Q151" s="231">
        <v>1.06277</v>
      </c>
      <c r="R151" s="231">
        <f>Q151*H151</f>
        <v>0.36134180000000005</v>
      </c>
      <c r="S151" s="231">
        <v>0</v>
      </c>
      <c r="T151" s="232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33" t="s">
        <v>149</v>
      </c>
      <c r="AT151" s="233" t="s">
        <v>145</v>
      </c>
      <c r="AU151" s="233" t="s">
        <v>84</v>
      </c>
      <c r="AY151" s="19" t="s">
        <v>142</v>
      </c>
      <c r="BE151" s="234">
        <f>IF(N151="základní",J151,0)</f>
        <v>0</v>
      </c>
      <c r="BF151" s="234">
        <f>IF(N151="snížená",J151,0)</f>
        <v>0</v>
      </c>
      <c r="BG151" s="234">
        <f>IF(N151="zákl. přenesená",J151,0)</f>
        <v>0</v>
      </c>
      <c r="BH151" s="234">
        <f>IF(N151="sníž. přenesená",J151,0)</f>
        <v>0</v>
      </c>
      <c r="BI151" s="234">
        <f>IF(N151="nulová",J151,0)</f>
        <v>0</v>
      </c>
      <c r="BJ151" s="19" t="s">
        <v>82</v>
      </c>
      <c r="BK151" s="234">
        <f>ROUND(I151*H151,2)</f>
        <v>0</v>
      </c>
      <c r="BL151" s="19" t="s">
        <v>149</v>
      </c>
      <c r="BM151" s="233" t="s">
        <v>1250</v>
      </c>
    </row>
    <row r="152" s="13" customFormat="1">
      <c r="A152" s="13"/>
      <c r="B152" s="235"/>
      <c r="C152" s="236"/>
      <c r="D152" s="237" t="s">
        <v>151</v>
      </c>
      <c r="E152" s="238" t="s">
        <v>19</v>
      </c>
      <c r="F152" s="239" t="s">
        <v>1251</v>
      </c>
      <c r="G152" s="236"/>
      <c r="H152" s="240">
        <v>0.34000000000000002</v>
      </c>
      <c r="I152" s="241"/>
      <c r="J152" s="236"/>
      <c r="K152" s="236"/>
      <c r="L152" s="242"/>
      <c r="M152" s="243"/>
      <c r="N152" s="244"/>
      <c r="O152" s="244"/>
      <c r="P152" s="244"/>
      <c r="Q152" s="244"/>
      <c r="R152" s="244"/>
      <c r="S152" s="244"/>
      <c r="T152" s="245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6" t="s">
        <v>151</v>
      </c>
      <c r="AU152" s="246" t="s">
        <v>84</v>
      </c>
      <c r="AV152" s="13" t="s">
        <v>84</v>
      </c>
      <c r="AW152" s="13" t="s">
        <v>35</v>
      </c>
      <c r="AX152" s="13" t="s">
        <v>82</v>
      </c>
      <c r="AY152" s="246" t="s">
        <v>142</v>
      </c>
    </row>
    <row r="153" s="2" customFormat="1" ht="16.5" customHeight="1">
      <c r="A153" s="40"/>
      <c r="B153" s="41"/>
      <c r="C153" s="221" t="s">
        <v>212</v>
      </c>
      <c r="D153" s="221" t="s">
        <v>145</v>
      </c>
      <c r="E153" s="222" t="s">
        <v>1252</v>
      </c>
      <c r="F153" s="223" t="s">
        <v>1253</v>
      </c>
      <c r="G153" s="224" t="s">
        <v>174</v>
      </c>
      <c r="H153" s="225">
        <v>78.540000000000006</v>
      </c>
      <c r="I153" s="226"/>
      <c r="J153" s="227">
        <f>ROUND(I153*H153,2)</f>
        <v>0</v>
      </c>
      <c r="K153" s="228"/>
      <c r="L153" s="46"/>
      <c r="M153" s="229" t="s">
        <v>19</v>
      </c>
      <c r="N153" s="230" t="s">
        <v>45</v>
      </c>
      <c r="O153" s="86"/>
      <c r="P153" s="231">
        <f>O153*H153</f>
        <v>0</v>
      </c>
      <c r="Q153" s="231">
        <v>0.00012999999999999999</v>
      </c>
      <c r="R153" s="231">
        <f>Q153*H153</f>
        <v>0.010210199999999999</v>
      </c>
      <c r="S153" s="231">
        <v>0</v>
      </c>
      <c r="T153" s="232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33" t="s">
        <v>149</v>
      </c>
      <c r="AT153" s="233" t="s">
        <v>145</v>
      </c>
      <c r="AU153" s="233" t="s">
        <v>84</v>
      </c>
      <c r="AY153" s="19" t="s">
        <v>142</v>
      </c>
      <c r="BE153" s="234">
        <f>IF(N153="základní",J153,0)</f>
        <v>0</v>
      </c>
      <c r="BF153" s="234">
        <f>IF(N153="snížená",J153,0)</f>
        <v>0</v>
      </c>
      <c r="BG153" s="234">
        <f>IF(N153="zákl. přenesená",J153,0)</f>
        <v>0</v>
      </c>
      <c r="BH153" s="234">
        <f>IF(N153="sníž. přenesená",J153,0)</f>
        <v>0</v>
      </c>
      <c r="BI153" s="234">
        <f>IF(N153="nulová",J153,0)</f>
        <v>0</v>
      </c>
      <c r="BJ153" s="19" t="s">
        <v>82</v>
      </c>
      <c r="BK153" s="234">
        <f>ROUND(I153*H153,2)</f>
        <v>0</v>
      </c>
      <c r="BL153" s="19" t="s">
        <v>149</v>
      </c>
      <c r="BM153" s="233" t="s">
        <v>1254</v>
      </c>
    </row>
    <row r="154" s="2" customFormat="1" ht="21.75" customHeight="1">
      <c r="A154" s="40"/>
      <c r="B154" s="41"/>
      <c r="C154" s="221" t="s">
        <v>225</v>
      </c>
      <c r="D154" s="221" t="s">
        <v>145</v>
      </c>
      <c r="E154" s="222" t="s">
        <v>1002</v>
      </c>
      <c r="F154" s="223" t="s">
        <v>1003</v>
      </c>
      <c r="G154" s="224" t="s">
        <v>208</v>
      </c>
      <c r="H154" s="225">
        <v>84.200000000000003</v>
      </c>
      <c r="I154" s="226"/>
      <c r="J154" s="227">
        <f>ROUND(I154*H154,2)</f>
        <v>0</v>
      </c>
      <c r="K154" s="228"/>
      <c r="L154" s="46"/>
      <c r="M154" s="229" t="s">
        <v>19</v>
      </c>
      <c r="N154" s="230" t="s">
        <v>45</v>
      </c>
      <c r="O154" s="86"/>
      <c r="P154" s="231">
        <f>O154*H154</f>
        <v>0</v>
      </c>
      <c r="Q154" s="231">
        <v>8.0000000000000007E-05</v>
      </c>
      <c r="R154" s="231">
        <f>Q154*H154</f>
        <v>0.0067360000000000007</v>
      </c>
      <c r="S154" s="231">
        <v>0</v>
      </c>
      <c r="T154" s="232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33" t="s">
        <v>149</v>
      </c>
      <c r="AT154" s="233" t="s">
        <v>145</v>
      </c>
      <c r="AU154" s="233" t="s">
        <v>84</v>
      </c>
      <c r="AY154" s="19" t="s">
        <v>142</v>
      </c>
      <c r="BE154" s="234">
        <f>IF(N154="základní",J154,0)</f>
        <v>0</v>
      </c>
      <c r="BF154" s="234">
        <f>IF(N154="snížená",J154,0)</f>
        <v>0</v>
      </c>
      <c r="BG154" s="234">
        <f>IF(N154="zákl. přenesená",J154,0)</f>
        <v>0</v>
      </c>
      <c r="BH154" s="234">
        <f>IF(N154="sníž. přenesená",J154,0)</f>
        <v>0</v>
      </c>
      <c r="BI154" s="234">
        <f>IF(N154="nulová",J154,0)</f>
        <v>0</v>
      </c>
      <c r="BJ154" s="19" t="s">
        <v>82</v>
      </c>
      <c r="BK154" s="234">
        <f>ROUND(I154*H154,2)</f>
        <v>0</v>
      </c>
      <c r="BL154" s="19" t="s">
        <v>149</v>
      </c>
      <c r="BM154" s="233" t="s">
        <v>1255</v>
      </c>
    </row>
    <row r="155" s="2" customFormat="1" ht="16.5" customHeight="1">
      <c r="A155" s="40"/>
      <c r="B155" s="41"/>
      <c r="C155" s="221" t="s">
        <v>8</v>
      </c>
      <c r="D155" s="221" t="s">
        <v>145</v>
      </c>
      <c r="E155" s="222" t="s">
        <v>1256</v>
      </c>
      <c r="F155" s="223" t="s">
        <v>1257</v>
      </c>
      <c r="G155" s="224" t="s">
        <v>148</v>
      </c>
      <c r="H155" s="225">
        <v>7.8540000000000001</v>
      </c>
      <c r="I155" s="226"/>
      <c r="J155" s="227">
        <f>ROUND(I155*H155,2)</f>
        <v>0</v>
      </c>
      <c r="K155" s="228"/>
      <c r="L155" s="46"/>
      <c r="M155" s="229" t="s">
        <v>19</v>
      </c>
      <c r="N155" s="230" t="s">
        <v>45</v>
      </c>
      <c r="O155" s="86"/>
      <c r="P155" s="231">
        <f>O155*H155</f>
        <v>0</v>
      </c>
      <c r="Q155" s="231">
        <v>1.98</v>
      </c>
      <c r="R155" s="231">
        <f>Q155*H155</f>
        <v>15.55092</v>
      </c>
      <c r="S155" s="231">
        <v>0</v>
      </c>
      <c r="T155" s="232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33" t="s">
        <v>149</v>
      </c>
      <c r="AT155" s="233" t="s">
        <v>145</v>
      </c>
      <c r="AU155" s="233" t="s">
        <v>84</v>
      </c>
      <c r="AY155" s="19" t="s">
        <v>142</v>
      </c>
      <c r="BE155" s="234">
        <f>IF(N155="základní",J155,0)</f>
        <v>0</v>
      </c>
      <c r="BF155" s="234">
        <f>IF(N155="snížená",J155,0)</f>
        <v>0</v>
      </c>
      <c r="BG155" s="234">
        <f>IF(N155="zákl. přenesená",J155,0)</f>
        <v>0</v>
      </c>
      <c r="BH155" s="234">
        <f>IF(N155="sníž. přenesená",J155,0)</f>
        <v>0</v>
      </c>
      <c r="BI155" s="234">
        <f>IF(N155="nulová",J155,0)</f>
        <v>0</v>
      </c>
      <c r="BJ155" s="19" t="s">
        <v>82</v>
      </c>
      <c r="BK155" s="234">
        <f>ROUND(I155*H155,2)</f>
        <v>0</v>
      </c>
      <c r="BL155" s="19" t="s">
        <v>149</v>
      </c>
      <c r="BM155" s="233" t="s">
        <v>1258</v>
      </c>
    </row>
    <row r="156" s="13" customFormat="1">
      <c r="A156" s="13"/>
      <c r="B156" s="235"/>
      <c r="C156" s="236"/>
      <c r="D156" s="237" t="s">
        <v>151</v>
      </c>
      <c r="E156" s="238" t="s">
        <v>19</v>
      </c>
      <c r="F156" s="239" t="s">
        <v>1248</v>
      </c>
      <c r="G156" s="236"/>
      <c r="H156" s="240">
        <v>7.8540000000000001</v>
      </c>
      <c r="I156" s="241"/>
      <c r="J156" s="236"/>
      <c r="K156" s="236"/>
      <c r="L156" s="242"/>
      <c r="M156" s="243"/>
      <c r="N156" s="244"/>
      <c r="O156" s="244"/>
      <c r="P156" s="244"/>
      <c r="Q156" s="244"/>
      <c r="R156" s="244"/>
      <c r="S156" s="244"/>
      <c r="T156" s="245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6" t="s">
        <v>151</v>
      </c>
      <c r="AU156" s="246" t="s">
        <v>84</v>
      </c>
      <c r="AV156" s="13" t="s">
        <v>84</v>
      </c>
      <c r="AW156" s="13" t="s">
        <v>35</v>
      </c>
      <c r="AX156" s="13" t="s">
        <v>82</v>
      </c>
      <c r="AY156" s="246" t="s">
        <v>142</v>
      </c>
    </row>
    <row r="157" s="2" customFormat="1" ht="16.5" customHeight="1">
      <c r="A157" s="40"/>
      <c r="B157" s="41"/>
      <c r="C157" s="221" t="s">
        <v>234</v>
      </c>
      <c r="D157" s="221" t="s">
        <v>145</v>
      </c>
      <c r="E157" s="222" t="s">
        <v>1006</v>
      </c>
      <c r="F157" s="223" t="s">
        <v>1007</v>
      </c>
      <c r="G157" s="224" t="s">
        <v>148</v>
      </c>
      <c r="H157" s="225">
        <v>7.8540000000000001</v>
      </c>
      <c r="I157" s="226"/>
      <c r="J157" s="227">
        <f>ROUND(I157*H157,2)</f>
        <v>0</v>
      </c>
      <c r="K157" s="228"/>
      <c r="L157" s="46"/>
      <c r="M157" s="229" t="s">
        <v>19</v>
      </c>
      <c r="N157" s="230" t="s">
        <v>45</v>
      </c>
      <c r="O157" s="86"/>
      <c r="P157" s="231">
        <f>O157*H157</f>
        <v>0</v>
      </c>
      <c r="Q157" s="231">
        <v>2.1600000000000001</v>
      </c>
      <c r="R157" s="231">
        <f>Q157*H157</f>
        <v>16.964640000000003</v>
      </c>
      <c r="S157" s="231">
        <v>0</v>
      </c>
      <c r="T157" s="232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33" t="s">
        <v>149</v>
      </c>
      <c r="AT157" s="233" t="s">
        <v>145</v>
      </c>
      <c r="AU157" s="233" t="s">
        <v>84</v>
      </c>
      <c r="AY157" s="19" t="s">
        <v>142</v>
      </c>
      <c r="BE157" s="234">
        <f>IF(N157="základní",J157,0)</f>
        <v>0</v>
      </c>
      <c r="BF157" s="234">
        <f>IF(N157="snížená",J157,0)</f>
        <v>0</v>
      </c>
      <c r="BG157" s="234">
        <f>IF(N157="zákl. přenesená",J157,0)</f>
        <v>0</v>
      </c>
      <c r="BH157" s="234">
        <f>IF(N157="sníž. přenesená",J157,0)</f>
        <v>0</v>
      </c>
      <c r="BI157" s="234">
        <f>IF(N157="nulová",J157,0)</f>
        <v>0</v>
      </c>
      <c r="BJ157" s="19" t="s">
        <v>82</v>
      </c>
      <c r="BK157" s="234">
        <f>ROUND(I157*H157,2)</f>
        <v>0</v>
      </c>
      <c r="BL157" s="19" t="s">
        <v>149</v>
      </c>
      <c r="BM157" s="233" t="s">
        <v>1259</v>
      </c>
    </row>
    <row r="158" s="2" customFormat="1" ht="21.75" customHeight="1">
      <c r="A158" s="40"/>
      <c r="B158" s="41"/>
      <c r="C158" s="221" t="s">
        <v>240</v>
      </c>
      <c r="D158" s="221" t="s">
        <v>145</v>
      </c>
      <c r="E158" s="222" t="s">
        <v>1260</v>
      </c>
      <c r="F158" s="223" t="s">
        <v>1261</v>
      </c>
      <c r="G158" s="224" t="s">
        <v>155</v>
      </c>
      <c r="H158" s="225">
        <v>4</v>
      </c>
      <c r="I158" s="226"/>
      <c r="J158" s="227">
        <f>ROUND(I158*H158,2)</f>
        <v>0</v>
      </c>
      <c r="K158" s="228"/>
      <c r="L158" s="46"/>
      <c r="M158" s="229" t="s">
        <v>19</v>
      </c>
      <c r="N158" s="230" t="s">
        <v>45</v>
      </c>
      <c r="O158" s="86"/>
      <c r="P158" s="231">
        <f>O158*H158</f>
        <v>0</v>
      </c>
      <c r="Q158" s="231">
        <v>0.00048000000000000001</v>
      </c>
      <c r="R158" s="231">
        <f>Q158*H158</f>
        <v>0.0019200000000000001</v>
      </c>
      <c r="S158" s="231">
        <v>0</v>
      </c>
      <c r="T158" s="232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33" t="s">
        <v>149</v>
      </c>
      <c r="AT158" s="233" t="s">
        <v>145</v>
      </c>
      <c r="AU158" s="233" t="s">
        <v>84</v>
      </c>
      <c r="AY158" s="19" t="s">
        <v>142</v>
      </c>
      <c r="BE158" s="234">
        <f>IF(N158="základní",J158,0)</f>
        <v>0</v>
      </c>
      <c r="BF158" s="234">
        <f>IF(N158="snížená",J158,0)</f>
        <v>0</v>
      </c>
      <c r="BG158" s="234">
        <f>IF(N158="zákl. přenesená",J158,0)</f>
        <v>0</v>
      </c>
      <c r="BH158" s="234">
        <f>IF(N158="sníž. přenesená",J158,0)</f>
        <v>0</v>
      </c>
      <c r="BI158" s="234">
        <f>IF(N158="nulová",J158,0)</f>
        <v>0</v>
      </c>
      <c r="BJ158" s="19" t="s">
        <v>82</v>
      </c>
      <c r="BK158" s="234">
        <f>ROUND(I158*H158,2)</f>
        <v>0</v>
      </c>
      <c r="BL158" s="19" t="s">
        <v>149</v>
      </c>
      <c r="BM158" s="233" t="s">
        <v>1262</v>
      </c>
    </row>
    <row r="159" s="2" customFormat="1" ht="16.5" customHeight="1">
      <c r="A159" s="40"/>
      <c r="B159" s="41"/>
      <c r="C159" s="282" t="s">
        <v>250</v>
      </c>
      <c r="D159" s="282" t="s">
        <v>263</v>
      </c>
      <c r="E159" s="283" t="s">
        <v>1263</v>
      </c>
      <c r="F159" s="284" t="s">
        <v>1264</v>
      </c>
      <c r="G159" s="285" t="s">
        <v>155</v>
      </c>
      <c r="H159" s="286">
        <v>3</v>
      </c>
      <c r="I159" s="287"/>
      <c r="J159" s="288">
        <f>ROUND(I159*H159,2)</f>
        <v>0</v>
      </c>
      <c r="K159" s="289"/>
      <c r="L159" s="290"/>
      <c r="M159" s="291" t="s">
        <v>19</v>
      </c>
      <c r="N159" s="292" t="s">
        <v>45</v>
      </c>
      <c r="O159" s="86"/>
      <c r="P159" s="231">
        <f>O159*H159</f>
        <v>0</v>
      </c>
      <c r="Q159" s="231">
        <v>0.012489999999999999</v>
      </c>
      <c r="R159" s="231">
        <f>Q159*H159</f>
        <v>0.037469999999999996</v>
      </c>
      <c r="S159" s="231">
        <v>0</v>
      </c>
      <c r="T159" s="232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33" t="s">
        <v>182</v>
      </c>
      <c r="AT159" s="233" t="s">
        <v>263</v>
      </c>
      <c r="AU159" s="233" t="s">
        <v>84</v>
      </c>
      <c r="AY159" s="19" t="s">
        <v>142</v>
      </c>
      <c r="BE159" s="234">
        <f>IF(N159="základní",J159,0)</f>
        <v>0</v>
      </c>
      <c r="BF159" s="234">
        <f>IF(N159="snížená",J159,0)</f>
        <v>0</v>
      </c>
      <c r="BG159" s="234">
        <f>IF(N159="zákl. přenesená",J159,0)</f>
        <v>0</v>
      </c>
      <c r="BH159" s="234">
        <f>IF(N159="sníž. přenesená",J159,0)</f>
        <v>0</v>
      </c>
      <c r="BI159" s="234">
        <f>IF(N159="nulová",J159,0)</f>
        <v>0</v>
      </c>
      <c r="BJ159" s="19" t="s">
        <v>82</v>
      </c>
      <c r="BK159" s="234">
        <f>ROUND(I159*H159,2)</f>
        <v>0</v>
      </c>
      <c r="BL159" s="19" t="s">
        <v>149</v>
      </c>
      <c r="BM159" s="233" t="s">
        <v>1265</v>
      </c>
    </row>
    <row r="160" s="2" customFormat="1" ht="16.5" customHeight="1">
      <c r="A160" s="40"/>
      <c r="B160" s="41"/>
      <c r="C160" s="282" t="s">
        <v>159</v>
      </c>
      <c r="D160" s="282" t="s">
        <v>263</v>
      </c>
      <c r="E160" s="283" t="s">
        <v>1266</v>
      </c>
      <c r="F160" s="284" t="s">
        <v>1267</v>
      </c>
      <c r="G160" s="285" t="s">
        <v>155</v>
      </c>
      <c r="H160" s="286">
        <v>1</v>
      </c>
      <c r="I160" s="287"/>
      <c r="J160" s="288">
        <f>ROUND(I160*H160,2)</f>
        <v>0</v>
      </c>
      <c r="K160" s="289"/>
      <c r="L160" s="290"/>
      <c r="M160" s="291" t="s">
        <v>19</v>
      </c>
      <c r="N160" s="292" t="s">
        <v>45</v>
      </c>
      <c r="O160" s="86"/>
      <c r="P160" s="231">
        <f>O160*H160</f>
        <v>0</v>
      </c>
      <c r="Q160" s="231">
        <v>0.01201</v>
      </c>
      <c r="R160" s="231">
        <f>Q160*H160</f>
        <v>0.01201</v>
      </c>
      <c r="S160" s="231">
        <v>0</v>
      </c>
      <c r="T160" s="232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33" t="s">
        <v>182</v>
      </c>
      <c r="AT160" s="233" t="s">
        <v>263</v>
      </c>
      <c r="AU160" s="233" t="s">
        <v>84</v>
      </c>
      <c r="AY160" s="19" t="s">
        <v>142</v>
      </c>
      <c r="BE160" s="234">
        <f>IF(N160="základní",J160,0)</f>
        <v>0</v>
      </c>
      <c r="BF160" s="234">
        <f>IF(N160="snížená",J160,0)</f>
        <v>0</v>
      </c>
      <c r="BG160" s="234">
        <f>IF(N160="zákl. přenesená",J160,0)</f>
        <v>0</v>
      </c>
      <c r="BH160" s="234">
        <f>IF(N160="sníž. přenesená",J160,0)</f>
        <v>0</v>
      </c>
      <c r="BI160" s="234">
        <f>IF(N160="nulová",J160,0)</f>
        <v>0</v>
      </c>
      <c r="BJ160" s="19" t="s">
        <v>82</v>
      </c>
      <c r="BK160" s="234">
        <f>ROUND(I160*H160,2)</f>
        <v>0</v>
      </c>
      <c r="BL160" s="19" t="s">
        <v>149</v>
      </c>
      <c r="BM160" s="233" t="s">
        <v>1268</v>
      </c>
    </row>
    <row r="161" s="12" customFormat="1" ht="22.8" customHeight="1">
      <c r="A161" s="12"/>
      <c r="B161" s="205"/>
      <c r="C161" s="206"/>
      <c r="D161" s="207" t="s">
        <v>73</v>
      </c>
      <c r="E161" s="219" t="s">
        <v>186</v>
      </c>
      <c r="F161" s="219" t="s">
        <v>737</v>
      </c>
      <c r="G161" s="206"/>
      <c r="H161" s="206"/>
      <c r="I161" s="209"/>
      <c r="J161" s="220">
        <f>BK161</f>
        <v>0</v>
      </c>
      <c r="K161" s="206"/>
      <c r="L161" s="211"/>
      <c r="M161" s="212"/>
      <c r="N161" s="213"/>
      <c r="O161" s="213"/>
      <c r="P161" s="214">
        <f>SUM(P162:P192)</f>
        <v>0</v>
      </c>
      <c r="Q161" s="213"/>
      <c r="R161" s="214">
        <f>SUM(R162:R192)</f>
        <v>0.0119918</v>
      </c>
      <c r="S161" s="213"/>
      <c r="T161" s="215">
        <f>SUM(T162:T192)</f>
        <v>38.464459999999995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6" t="s">
        <v>82</v>
      </c>
      <c r="AT161" s="217" t="s">
        <v>73</v>
      </c>
      <c r="AU161" s="217" t="s">
        <v>82</v>
      </c>
      <c r="AY161" s="216" t="s">
        <v>142</v>
      </c>
      <c r="BK161" s="218">
        <f>SUM(BK162:BK192)</f>
        <v>0</v>
      </c>
    </row>
    <row r="162" s="2" customFormat="1" ht="21.75" customHeight="1">
      <c r="A162" s="40"/>
      <c r="B162" s="41"/>
      <c r="C162" s="221" t="s">
        <v>259</v>
      </c>
      <c r="D162" s="221" t="s">
        <v>145</v>
      </c>
      <c r="E162" s="222" t="s">
        <v>1009</v>
      </c>
      <c r="F162" s="223" t="s">
        <v>1269</v>
      </c>
      <c r="G162" s="224" t="s">
        <v>174</v>
      </c>
      <c r="H162" s="225">
        <v>70.540000000000006</v>
      </c>
      <c r="I162" s="226"/>
      <c r="J162" s="227">
        <f>ROUND(I162*H162,2)</f>
        <v>0</v>
      </c>
      <c r="K162" s="228"/>
      <c r="L162" s="46"/>
      <c r="M162" s="229" t="s">
        <v>19</v>
      </c>
      <c r="N162" s="230" t="s">
        <v>45</v>
      </c>
      <c r="O162" s="86"/>
      <c r="P162" s="231">
        <f>O162*H162</f>
        <v>0</v>
      </c>
      <c r="Q162" s="231">
        <v>0.00012999999999999999</v>
      </c>
      <c r="R162" s="231">
        <f>Q162*H162</f>
        <v>0.0091701999999999999</v>
      </c>
      <c r="S162" s="231">
        <v>0</v>
      </c>
      <c r="T162" s="232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33" t="s">
        <v>149</v>
      </c>
      <c r="AT162" s="233" t="s">
        <v>145</v>
      </c>
      <c r="AU162" s="233" t="s">
        <v>84</v>
      </c>
      <c r="AY162" s="19" t="s">
        <v>142</v>
      </c>
      <c r="BE162" s="234">
        <f>IF(N162="základní",J162,0)</f>
        <v>0</v>
      </c>
      <c r="BF162" s="234">
        <f>IF(N162="snížená",J162,0)</f>
        <v>0</v>
      </c>
      <c r="BG162" s="234">
        <f>IF(N162="zákl. přenesená",J162,0)</f>
        <v>0</v>
      </c>
      <c r="BH162" s="234">
        <f>IF(N162="sníž. přenesená",J162,0)</f>
        <v>0</v>
      </c>
      <c r="BI162" s="234">
        <f>IF(N162="nulová",J162,0)</f>
        <v>0</v>
      </c>
      <c r="BJ162" s="19" t="s">
        <v>82</v>
      </c>
      <c r="BK162" s="234">
        <f>ROUND(I162*H162,2)</f>
        <v>0</v>
      </c>
      <c r="BL162" s="19" t="s">
        <v>149</v>
      </c>
      <c r="BM162" s="233" t="s">
        <v>1270</v>
      </c>
    </row>
    <row r="163" s="15" customFormat="1">
      <c r="A163" s="15"/>
      <c r="B163" s="261"/>
      <c r="C163" s="262"/>
      <c r="D163" s="237" t="s">
        <v>151</v>
      </c>
      <c r="E163" s="263" t="s">
        <v>19</v>
      </c>
      <c r="F163" s="264" t="s">
        <v>1227</v>
      </c>
      <c r="G163" s="262"/>
      <c r="H163" s="263" t="s">
        <v>19</v>
      </c>
      <c r="I163" s="265"/>
      <c r="J163" s="262"/>
      <c r="K163" s="262"/>
      <c r="L163" s="266"/>
      <c r="M163" s="267"/>
      <c r="N163" s="268"/>
      <c r="O163" s="268"/>
      <c r="P163" s="268"/>
      <c r="Q163" s="268"/>
      <c r="R163" s="268"/>
      <c r="S163" s="268"/>
      <c r="T163" s="269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70" t="s">
        <v>151</v>
      </c>
      <c r="AU163" s="270" t="s">
        <v>84</v>
      </c>
      <c r="AV163" s="15" t="s">
        <v>82</v>
      </c>
      <c r="AW163" s="15" t="s">
        <v>35</v>
      </c>
      <c r="AX163" s="15" t="s">
        <v>74</v>
      </c>
      <c r="AY163" s="270" t="s">
        <v>142</v>
      </c>
    </row>
    <row r="164" s="13" customFormat="1">
      <c r="A164" s="13"/>
      <c r="B164" s="235"/>
      <c r="C164" s="236"/>
      <c r="D164" s="237" t="s">
        <v>151</v>
      </c>
      <c r="E164" s="238" t="s">
        <v>19</v>
      </c>
      <c r="F164" s="239" t="s">
        <v>1271</v>
      </c>
      <c r="G164" s="236"/>
      <c r="H164" s="240">
        <v>17.5</v>
      </c>
      <c r="I164" s="241"/>
      <c r="J164" s="236"/>
      <c r="K164" s="236"/>
      <c r="L164" s="242"/>
      <c r="M164" s="243"/>
      <c r="N164" s="244"/>
      <c r="O164" s="244"/>
      <c r="P164" s="244"/>
      <c r="Q164" s="244"/>
      <c r="R164" s="244"/>
      <c r="S164" s="244"/>
      <c r="T164" s="245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6" t="s">
        <v>151</v>
      </c>
      <c r="AU164" s="246" t="s">
        <v>84</v>
      </c>
      <c r="AV164" s="13" t="s">
        <v>84</v>
      </c>
      <c r="AW164" s="13" t="s">
        <v>35</v>
      </c>
      <c r="AX164" s="13" t="s">
        <v>74</v>
      </c>
      <c r="AY164" s="246" t="s">
        <v>142</v>
      </c>
    </row>
    <row r="165" s="15" customFormat="1">
      <c r="A165" s="15"/>
      <c r="B165" s="261"/>
      <c r="C165" s="262"/>
      <c r="D165" s="237" t="s">
        <v>151</v>
      </c>
      <c r="E165" s="263" t="s">
        <v>19</v>
      </c>
      <c r="F165" s="264" t="s">
        <v>1229</v>
      </c>
      <c r="G165" s="262"/>
      <c r="H165" s="263" t="s">
        <v>19</v>
      </c>
      <c r="I165" s="265"/>
      <c r="J165" s="262"/>
      <c r="K165" s="262"/>
      <c r="L165" s="266"/>
      <c r="M165" s="267"/>
      <c r="N165" s="268"/>
      <c r="O165" s="268"/>
      <c r="P165" s="268"/>
      <c r="Q165" s="268"/>
      <c r="R165" s="268"/>
      <c r="S165" s="268"/>
      <c r="T165" s="269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70" t="s">
        <v>151</v>
      </c>
      <c r="AU165" s="270" t="s">
        <v>84</v>
      </c>
      <c r="AV165" s="15" t="s">
        <v>82</v>
      </c>
      <c r="AW165" s="15" t="s">
        <v>35</v>
      </c>
      <c r="AX165" s="15" t="s">
        <v>74</v>
      </c>
      <c r="AY165" s="270" t="s">
        <v>142</v>
      </c>
    </row>
    <row r="166" s="13" customFormat="1">
      <c r="A166" s="13"/>
      <c r="B166" s="235"/>
      <c r="C166" s="236"/>
      <c r="D166" s="237" t="s">
        <v>151</v>
      </c>
      <c r="E166" s="238" t="s">
        <v>19</v>
      </c>
      <c r="F166" s="239" t="s">
        <v>1271</v>
      </c>
      <c r="G166" s="236"/>
      <c r="H166" s="240">
        <v>17.5</v>
      </c>
      <c r="I166" s="241"/>
      <c r="J166" s="236"/>
      <c r="K166" s="236"/>
      <c r="L166" s="242"/>
      <c r="M166" s="243"/>
      <c r="N166" s="244"/>
      <c r="O166" s="244"/>
      <c r="P166" s="244"/>
      <c r="Q166" s="244"/>
      <c r="R166" s="244"/>
      <c r="S166" s="244"/>
      <c r="T166" s="245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6" t="s">
        <v>151</v>
      </c>
      <c r="AU166" s="246" t="s">
        <v>84</v>
      </c>
      <c r="AV166" s="13" t="s">
        <v>84</v>
      </c>
      <c r="AW166" s="13" t="s">
        <v>35</v>
      </c>
      <c r="AX166" s="13" t="s">
        <v>74</v>
      </c>
      <c r="AY166" s="246" t="s">
        <v>142</v>
      </c>
    </row>
    <row r="167" s="15" customFormat="1">
      <c r="A167" s="15"/>
      <c r="B167" s="261"/>
      <c r="C167" s="262"/>
      <c r="D167" s="237" t="s">
        <v>151</v>
      </c>
      <c r="E167" s="263" t="s">
        <v>19</v>
      </c>
      <c r="F167" s="264" t="s">
        <v>1230</v>
      </c>
      <c r="G167" s="262"/>
      <c r="H167" s="263" t="s">
        <v>19</v>
      </c>
      <c r="I167" s="265"/>
      <c r="J167" s="262"/>
      <c r="K167" s="262"/>
      <c r="L167" s="266"/>
      <c r="M167" s="267"/>
      <c r="N167" s="268"/>
      <c r="O167" s="268"/>
      <c r="P167" s="268"/>
      <c r="Q167" s="268"/>
      <c r="R167" s="268"/>
      <c r="S167" s="268"/>
      <c r="T167" s="269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70" t="s">
        <v>151</v>
      </c>
      <c r="AU167" s="270" t="s">
        <v>84</v>
      </c>
      <c r="AV167" s="15" t="s">
        <v>82</v>
      </c>
      <c r="AW167" s="15" t="s">
        <v>35</v>
      </c>
      <c r="AX167" s="15" t="s">
        <v>74</v>
      </c>
      <c r="AY167" s="270" t="s">
        <v>142</v>
      </c>
    </row>
    <row r="168" s="13" customFormat="1">
      <c r="A168" s="13"/>
      <c r="B168" s="235"/>
      <c r="C168" s="236"/>
      <c r="D168" s="237" t="s">
        <v>151</v>
      </c>
      <c r="E168" s="238" t="s">
        <v>19</v>
      </c>
      <c r="F168" s="239" t="s">
        <v>1272</v>
      </c>
      <c r="G168" s="236"/>
      <c r="H168" s="240">
        <v>15.5</v>
      </c>
      <c r="I168" s="241"/>
      <c r="J168" s="236"/>
      <c r="K168" s="236"/>
      <c r="L168" s="242"/>
      <c r="M168" s="243"/>
      <c r="N168" s="244"/>
      <c r="O168" s="244"/>
      <c r="P168" s="244"/>
      <c r="Q168" s="244"/>
      <c r="R168" s="244"/>
      <c r="S168" s="244"/>
      <c r="T168" s="245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6" t="s">
        <v>151</v>
      </c>
      <c r="AU168" s="246" t="s">
        <v>84</v>
      </c>
      <c r="AV168" s="13" t="s">
        <v>84</v>
      </c>
      <c r="AW168" s="13" t="s">
        <v>35</v>
      </c>
      <c r="AX168" s="13" t="s">
        <v>74</v>
      </c>
      <c r="AY168" s="246" t="s">
        <v>142</v>
      </c>
    </row>
    <row r="169" s="15" customFormat="1">
      <c r="A169" s="15"/>
      <c r="B169" s="261"/>
      <c r="C169" s="262"/>
      <c r="D169" s="237" t="s">
        <v>151</v>
      </c>
      <c r="E169" s="263" t="s">
        <v>19</v>
      </c>
      <c r="F169" s="264" t="s">
        <v>1234</v>
      </c>
      <c r="G169" s="262"/>
      <c r="H169" s="263" t="s">
        <v>19</v>
      </c>
      <c r="I169" s="265"/>
      <c r="J169" s="262"/>
      <c r="K169" s="262"/>
      <c r="L169" s="266"/>
      <c r="M169" s="267"/>
      <c r="N169" s="268"/>
      <c r="O169" s="268"/>
      <c r="P169" s="268"/>
      <c r="Q169" s="268"/>
      <c r="R169" s="268"/>
      <c r="S169" s="268"/>
      <c r="T169" s="269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70" t="s">
        <v>151</v>
      </c>
      <c r="AU169" s="270" t="s">
        <v>84</v>
      </c>
      <c r="AV169" s="15" t="s">
        <v>82</v>
      </c>
      <c r="AW169" s="15" t="s">
        <v>35</v>
      </c>
      <c r="AX169" s="15" t="s">
        <v>74</v>
      </c>
      <c r="AY169" s="270" t="s">
        <v>142</v>
      </c>
    </row>
    <row r="170" s="13" customFormat="1">
      <c r="A170" s="13"/>
      <c r="B170" s="235"/>
      <c r="C170" s="236"/>
      <c r="D170" s="237" t="s">
        <v>151</v>
      </c>
      <c r="E170" s="238" t="s">
        <v>19</v>
      </c>
      <c r="F170" s="239" t="s">
        <v>1273</v>
      </c>
      <c r="G170" s="236"/>
      <c r="H170" s="240">
        <v>15</v>
      </c>
      <c r="I170" s="241"/>
      <c r="J170" s="236"/>
      <c r="K170" s="236"/>
      <c r="L170" s="242"/>
      <c r="M170" s="243"/>
      <c r="N170" s="244"/>
      <c r="O170" s="244"/>
      <c r="P170" s="244"/>
      <c r="Q170" s="244"/>
      <c r="R170" s="244"/>
      <c r="S170" s="244"/>
      <c r="T170" s="245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6" t="s">
        <v>151</v>
      </c>
      <c r="AU170" s="246" t="s">
        <v>84</v>
      </c>
      <c r="AV170" s="13" t="s">
        <v>84</v>
      </c>
      <c r="AW170" s="13" t="s">
        <v>35</v>
      </c>
      <c r="AX170" s="13" t="s">
        <v>74</v>
      </c>
      <c r="AY170" s="246" t="s">
        <v>142</v>
      </c>
    </row>
    <row r="171" s="15" customFormat="1">
      <c r="A171" s="15"/>
      <c r="B171" s="261"/>
      <c r="C171" s="262"/>
      <c r="D171" s="237" t="s">
        <v>151</v>
      </c>
      <c r="E171" s="263" t="s">
        <v>19</v>
      </c>
      <c r="F171" s="264" t="s">
        <v>1232</v>
      </c>
      <c r="G171" s="262"/>
      <c r="H171" s="263" t="s">
        <v>19</v>
      </c>
      <c r="I171" s="265"/>
      <c r="J171" s="262"/>
      <c r="K171" s="262"/>
      <c r="L171" s="266"/>
      <c r="M171" s="267"/>
      <c r="N171" s="268"/>
      <c r="O171" s="268"/>
      <c r="P171" s="268"/>
      <c r="Q171" s="268"/>
      <c r="R171" s="268"/>
      <c r="S171" s="268"/>
      <c r="T171" s="269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70" t="s">
        <v>151</v>
      </c>
      <c r="AU171" s="270" t="s">
        <v>84</v>
      </c>
      <c r="AV171" s="15" t="s">
        <v>82</v>
      </c>
      <c r="AW171" s="15" t="s">
        <v>35</v>
      </c>
      <c r="AX171" s="15" t="s">
        <v>74</v>
      </c>
      <c r="AY171" s="270" t="s">
        <v>142</v>
      </c>
    </row>
    <row r="172" s="13" customFormat="1">
      <c r="A172" s="13"/>
      <c r="B172" s="235"/>
      <c r="C172" s="236"/>
      <c r="D172" s="237" t="s">
        <v>151</v>
      </c>
      <c r="E172" s="238" t="s">
        <v>19</v>
      </c>
      <c r="F172" s="239" t="s">
        <v>1274</v>
      </c>
      <c r="G172" s="236"/>
      <c r="H172" s="240">
        <v>5.04</v>
      </c>
      <c r="I172" s="241"/>
      <c r="J172" s="236"/>
      <c r="K172" s="236"/>
      <c r="L172" s="242"/>
      <c r="M172" s="243"/>
      <c r="N172" s="244"/>
      <c r="O172" s="244"/>
      <c r="P172" s="244"/>
      <c r="Q172" s="244"/>
      <c r="R172" s="244"/>
      <c r="S172" s="244"/>
      <c r="T172" s="24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6" t="s">
        <v>151</v>
      </c>
      <c r="AU172" s="246" t="s">
        <v>84</v>
      </c>
      <c r="AV172" s="13" t="s">
        <v>84</v>
      </c>
      <c r="AW172" s="13" t="s">
        <v>35</v>
      </c>
      <c r="AX172" s="13" t="s">
        <v>74</v>
      </c>
      <c r="AY172" s="246" t="s">
        <v>142</v>
      </c>
    </row>
    <row r="173" s="14" customFormat="1">
      <c r="A173" s="14"/>
      <c r="B173" s="250"/>
      <c r="C173" s="251"/>
      <c r="D173" s="237" t="s">
        <v>151</v>
      </c>
      <c r="E173" s="252" t="s">
        <v>19</v>
      </c>
      <c r="F173" s="253" t="s">
        <v>196</v>
      </c>
      <c r="G173" s="251"/>
      <c r="H173" s="254">
        <v>70.540000000000006</v>
      </c>
      <c r="I173" s="255"/>
      <c r="J173" s="251"/>
      <c r="K173" s="251"/>
      <c r="L173" s="256"/>
      <c r="M173" s="257"/>
      <c r="N173" s="258"/>
      <c r="O173" s="258"/>
      <c r="P173" s="258"/>
      <c r="Q173" s="258"/>
      <c r="R173" s="258"/>
      <c r="S173" s="258"/>
      <c r="T173" s="25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0" t="s">
        <v>151</v>
      </c>
      <c r="AU173" s="260" t="s">
        <v>84</v>
      </c>
      <c r="AV173" s="14" t="s">
        <v>149</v>
      </c>
      <c r="AW173" s="14" t="s">
        <v>35</v>
      </c>
      <c r="AX173" s="14" t="s">
        <v>82</v>
      </c>
      <c r="AY173" s="260" t="s">
        <v>142</v>
      </c>
    </row>
    <row r="174" s="2" customFormat="1" ht="21.75" customHeight="1">
      <c r="A174" s="40"/>
      <c r="B174" s="41"/>
      <c r="C174" s="221" t="s">
        <v>7</v>
      </c>
      <c r="D174" s="221" t="s">
        <v>145</v>
      </c>
      <c r="E174" s="222" t="s">
        <v>1012</v>
      </c>
      <c r="F174" s="223" t="s">
        <v>1275</v>
      </c>
      <c r="G174" s="224" t="s">
        <v>174</v>
      </c>
      <c r="H174" s="225">
        <v>70.540000000000006</v>
      </c>
      <c r="I174" s="226"/>
      <c r="J174" s="227">
        <f>ROUND(I174*H174,2)</f>
        <v>0</v>
      </c>
      <c r="K174" s="228"/>
      <c r="L174" s="46"/>
      <c r="M174" s="229" t="s">
        <v>19</v>
      </c>
      <c r="N174" s="230" t="s">
        <v>45</v>
      </c>
      <c r="O174" s="86"/>
      <c r="P174" s="231">
        <f>O174*H174</f>
        <v>0</v>
      </c>
      <c r="Q174" s="231">
        <v>4.0000000000000003E-05</v>
      </c>
      <c r="R174" s="231">
        <f>Q174*H174</f>
        <v>0.0028216000000000005</v>
      </c>
      <c r="S174" s="231">
        <v>0</v>
      </c>
      <c r="T174" s="232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33" t="s">
        <v>149</v>
      </c>
      <c r="AT174" s="233" t="s">
        <v>145</v>
      </c>
      <c r="AU174" s="233" t="s">
        <v>84</v>
      </c>
      <c r="AY174" s="19" t="s">
        <v>142</v>
      </c>
      <c r="BE174" s="234">
        <f>IF(N174="základní",J174,0)</f>
        <v>0</v>
      </c>
      <c r="BF174" s="234">
        <f>IF(N174="snížená",J174,0)</f>
        <v>0</v>
      </c>
      <c r="BG174" s="234">
        <f>IF(N174="zákl. přenesená",J174,0)</f>
        <v>0</v>
      </c>
      <c r="BH174" s="234">
        <f>IF(N174="sníž. přenesená",J174,0)</f>
        <v>0</v>
      </c>
      <c r="BI174" s="234">
        <f>IF(N174="nulová",J174,0)</f>
        <v>0</v>
      </c>
      <c r="BJ174" s="19" t="s">
        <v>82</v>
      </c>
      <c r="BK174" s="234">
        <f>ROUND(I174*H174,2)</f>
        <v>0</v>
      </c>
      <c r="BL174" s="19" t="s">
        <v>149</v>
      </c>
      <c r="BM174" s="233" t="s">
        <v>1276</v>
      </c>
    </row>
    <row r="175" s="2" customFormat="1" ht="21.75" customHeight="1">
      <c r="A175" s="40"/>
      <c r="B175" s="41"/>
      <c r="C175" s="221" t="s">
        <v>268</v>
      </c>
      <c r="D175" s="221" t="s">
        <v>145</v>
      </c>
      <c r="E175" s="222" t="s">
        <v>1277</v>
      </c>
      <c r="F175" s="223" t="s">
        <v>1278</v>
      </c>
      <c r="G175" s="224" t="s">
        <v>271</v>
      </c>
      <c r="H175" s="225">
        <v>1</v>
      </c>
      <c r="I175" s="226"/>
      <c r="J175" s="227">
        <f>ROUND(I175*H175,2)</f>
        <v>0</v>
      </c>
      <c r="K175" s="228"/>
      <c r="L175" s="46"/>
      <c r="M175" s="229" t="s">
        <v>19</v>
      </c>
      <c r="N175" s="230" t="s">
        <v>45</v>
      </c>
      <c r="O175" s="86"/>
      <c r="P175" s="231">
        <f>O175*H175</f>
        <v>0</v>
      </c>
      <c r="Q175" s="231">
        <v>0</v>
      </c>
      <c r="R175" s="231">
        <f>Q175*H175</f>
        <v>0</v>
      </c>
      <c r="S175" s="231">
        <v>0</v>
      </c>
      <c r="T175" s="232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33" t="s">
        <v>149</v>
      </c>
      <c r="AT175" s="233" t="s">
        <v>145</v>
      </c>
      <c r="AU175" s="233" t="s">
        <v>84</v>
      </c>
      <c r="AY175" s="19" t="s">
        <v>142</v>
      </c>
      <c r="BE175" s="234">
        <f>IF(N175="základní",J175,0)</f>
        <v>0</v>
      </c>
      <c r="BF175" s="234">
        <f>IF(N175="snížená",J175,0)</f>
        <v>0</v>
      </c>
      <c r="BG175" s="234">
        <f>IF(N175="zákl. přenesená",J175,0)</f>
        <v>0</v>
      </c>
      <c r="BH175" s="234">
        <f>IF(N175="sníž. přenesená",J175,0)</f>
        <v>0</v>
      </c>
      <c r="BI175" s="234">
        <f>IF(N175="nulová",J175,0)</f>
        <v>0</v>
      </c>
      <c r="BJ175" s="19" t="s">
        <v>82</v>
      </c>
      <c r="BK175" s="234">
        <f>ROUND(I175*H175,2)</f>
        <v>0</v>
      </c>
      <c r="BL175" s="19" t="s">
        <v>149</v>
      </c>
      <c r="BM175" s="233" t="s">
        <v>1279</v>
      </c>
    </row>
    <row r="176" s="2" customFormat="1" ht="21.75" customHeight="1">
      <c r="A176" s="40"/>
      <c r="B176" s="41"/>
      <c r="C176" s="221" t="s">
        <v>273</v>
      </c>
      <c r="D176" s="221" t="s">
        <v>145</v>
      </c>
      <c r="E176" s="222" t="s">
        <v>1280</v>
      </c>
      <c r="F176" s="223" t="s">
        <v>1281</v>
      </c>
      <c r="G176" s="224" t="s">
        <v>271</v>
      </c>
      <c r="H176" s="225">
        <v>1</v>
      </c>
      <c r="I176" s="226"/>
      <c r="J176" s="227">
        <f>ROUND(I176*H176,2)</f>
        <v>0</v>
      </c>
      <c r="K176" s="228"/>
      <c r="L176" s="46"/>
      <c r="M176" s="229" t="s">
        <v>19</v>
      </c>
      <c r="N176" s="230" t="s">
        <v>45</v>
      </c>
      <c r="O176" s="86"/>
      <c r="P176" s="231">
        <f>O176*H176</f>
        <v>0</v>
      </c>
      <c r="Q176" s="231">
        <v>0</v>
      </c>
      <c r="R176" s="231">
        <f>Q176*H176</f>
        <v>0</v>
      </c>
      <c r="S176" s="231">
        <v>0</v>
      </c>
      <c r="T176" s="232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33" t="s">
        <v>149</v>
      </c>
      <c r="AT176" s="233" t="s">
        <v>145</v>
      </c>
      <c r="AU176" s="233" t="s">
        <v>84</v>
      </c>
      <c r="AY176" s="19" t="s">
        <v>142</v>
      </c>
      <c r="BE176" s="234">
        <f>IF(N176="základní",J176,0)</f>
        <v>0</v>
      </c>
      <c r="BF176" s="234">
        <f>IF(N176="snížená",J176,0)</f>
        <v>0</v>
      </c>
      <c r="BG176" s="234">
        <f>IF(N176="zákl. přenesená",J176,0)</f>
        <v>0</v>
      </c>
      <c r="BH176" s="234">
        <f>IF(N176="sníž. přenesená",J176,0)</f>
        <v>0</v>
      </c>
      <c r="BI176" s="234">
        <f>IF(N176="nulová",J176,0)</f>
        <v>0</v>
      </c>
      <c r="BJ176" s="19" t="s">
        <v>82</v>
      </c>
      <c r="BK176" s="234">
        <f>ROUND(I176*H176,2)</f>
        <v>0</v>
      </c>
      <c r="BL176" s="19" t="s">
        <v>149</v>
      </c>
      <c r="BM176" s="233" t="s">
        <v>1282</v>
      </c>
    </row>
    <row r="177" s="2" customFormat="1">
      <c r="A177" s="40"/>
      <c r="B177" s="41"/>
      <c r="C177" s="42"/>
      <c r="D177" s="237" t="s">
        <v>157</v>
      </c>
      <c r="E177" s="42"/>
      <c r="F177" s="247" t="s">
        <v>1283</v>
      </c>
      <c r="G177" s="42"/>
      <c r="H177" s="42"/>
      <c r="I177" s="138"/>
      <c r="J177" s="42"/>
      <c r="K177" s="42"/>
      <c r="L177" s="46"/>
      <c r="M177" s="248"/>
      <c r="N177" s="249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157</v>
      </c>
      <c r="AU177" s="19" t="s">
        <v>84</v>
      </c>
    </row>
    <row r="178" s="2" customFormat="1" ht="21.75" customHeight="1">
      <c r="A178" s="40"/>
      <c r="B178" s="41"/>
      <c r="C178" s="221" t="s">
        <v>278</v>
      </c>
      <c r="D178" s="221" t="s">
        <v>145</v>
      </c>
      <c r="E178" s="222" t="s">
        <v>1284</v>
      </c>
      <c r="F178" s="223" t="s">
        <v>1285</v>
      </c>
      <c r="G178" s="224" t="s">
        <v>174</v>
      </c>
      <c r="H178" s="225">
        <v>7.9000000000000004</v>
      </c>
      <c r="I178" s="226"/>
      <c r="J178" s="227">
        <f>ROUND(I178*H178,2)</f>
        <v>0</v>
      </c>
      <c r="K178" s="228"/>
      <c r="L178" s="46"/>
      <c r="M178" s="229" t="s">
        <v>19</v>
      </c>
      <c r="N178" s="230" t="s">
        <v>45</v>
      </c>
      <c r="O178" s="86"/>
      <c r="P178" s="231">
        <f>O178*H178</f>
        <v>0</v>
      </c>
      <c r="Q178" s="231">
        <v>0</v>
      </c>
      <c r="R178" s="231">
        <f>Q178*H178</f>
        <v>0</v>
      </c>
      <c r="S178" s="231">
        <v>0.26100000000000001</v>
      </c>
      <c r="T178" s="232">
        <f>S178*H178</f>
        <v>2.0619000000000001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33" t="s">
        <v>149</v>
      </c>
      <c r="AT178" s="233" t="s">
        <v>145</v>
      </c>
      <c r="AU178" s="233" t="s">
        <v>84</v>
      </c>
      <c r="AY178" s="19" t="s">
        <v>142</v>
      </c>
      <c r="BE178" s="234">
        <f>IF(N178="základní",J178,0)</f>
        <v>0</v>
      </c>
      <c r="BF178" s="234">
        <f>IF(N178="snížená",J178,0)</f>
        <v>0</v>
      </c>
      <c r="BG178" s="234">
        <f>IF(N178="zákl. přenesená",J178,0)</f>
        <v>0</v>
      </c>
      <c r="BH178" s="234">
        <f>IF(N178="sníž. přenesená",J178,0)</f>
        <v>0</v>
      </c>
      <c r="BI178" s="234">
        <f>IF(N178="nulová",J178,0)</f>
        <v>0</v>
      </c>
      <c r="BJ178" s="19" t="s">
        <v>82</v>
      </c>
      <c r="BK178" s="234">
        <f>ROUND(I178*H178,2)</f>
        <v>0</v>
      </c>
      <c r="BL178" s="19" t="s">
        <v>149</v>
      </c>
      <c r="BM178" s="233" t="s">
        <v>1286</v>
      </c>
    </row>
    <row r="179" s="13" customFormat="1">
      <c r="A179" s="13"/>
      <c r="B179" s="235"/>
      <c r="C179" s="236"/>
      <c r="D179" s="237" t="s">
        <v>151</v>
      </c>
      <c r="E179" s="238" t="s">
        <v>19</v>
      </c>
      <c r="F179" s="239" t="s">
        <v>1287</v>
      </c>
      <c r="G179" s="236"/>
      <c r="H179" s="240">
        <v>2.3999999999999999</v>
      </c>
      <c r="I179" s="241"/>
      <c r="J179" s="236"/>
      <c r="K179" s="236"/>
      <c r="L179" s="242"/>
      <c r="M179" s="243"/>
      <c r="N179" s="244"/>
      <c r="O179" s="244"/>
      <c r="P179" s="244"/>
      <c r="Q179" s="244"/>
      <c r="R179" s="244"/>
      <c r="S179" s="244"/>
      <c r="T179" s="245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6" t="s">
        <v>151</v>
      </c>
      <c r="AU179" s="246" t="s">
        <v>84</v>
      </c>
      <c r="AV179" s="13" t="s">
        <v>84</v>
      </c>
      <c r="AW179" s="13" t="s">
        <v>35</v>
      </c>
      <c r="AX179" s="13" t="s">
        <v>74</v>
      </c>
      <c r="AY179" s="246" t="s">
        <v>142</v>
      </c>
    </row>
    <row r="180" s="13" customFormat="1">
      <c r="A180" s="13"/>
      <c r="B180" s="235"/>
      <c r="C180" s="236"/>
      <c r="D180" s="237" t="s">
        <v>151</v>
      </c>
      <c r="E180" s="238" t="s">
        <v>19</v>
      </c>
      <c r="F180" s="239" t="s">
        <v>1288</v>
      </c>
      <c r="G180" s="236"/>
      <c r="H180" s="240">
        <v>5.5</v>
      </c>
      <c r="I180" s="241"/>
      <c r="J180" s="236"/>
      <c r="K180" s="236"/>
      <c r="L180" s="242"/>
      <c r="M180" s="243"/>
      <c r="N180" s="244"/>
      <c r="O180" s="244"/>
      <c r="P180" s="244"/>
      <c r="Q180" s="244"/>
      <c r="R180" s="244"/>
      <c r="S180" s="244"/>
      <c r="T180" s="245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6" t="s">
        <v>151</v>
      </c>
      <c r="AU180" s="246" t="s">
        <v>84</v>
      </c>
      <c r="AV180" s="13" t="s">
        <v>84</v>
      </c>
      <c r="AW180" s="13" t="s">
        <v>35</v>
      </c>
      <c r="AX180" s="13" t="s">
        <v>74</v>
      </c>
      <c r="AY180" s="246" t="s">
        <v>142</v>
      </c>
    </row>
    <row r="181" s="14" customFormat="1">
      <c r="A181" s="14"/>
      <c r="B181" s="250"/>
      <c r="C181" s="251"/>
      <c r="D181" s="237" t="s">
        <v>151</v>
      </c>
      <c r="E181" s="252" t="s">
        <v>19</v>
      </c>
      <c r="F181" s="253" t="s">
        <v>196</v>
      </c>
      <c r="G181" s="251"/>
      <c r="H181" s="254">
        <v>7.9000000000000004</v>
      </c>
      <c r="I181" s="255"/>
      <c r="J181" s="251"/>
      <c r="K181" s="251"/>
      <c r="L181" s="256"/>
      <c r="M181" s="257"/>
      <c r="N181" s="258"/>
      <c r="O181" s="258"/>
      <c r="P181" s="258"/>
      <c r="Q181" s="258"/>
      <c r="R181" s="258"/>
      <c r="S181" s="258"/>
      <c r="T181" s="25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0" t="s">
        <v>151</v>
      </c>
      <c r="AU181" s="260" t="s">
        <v>84</v>
      </c>
      <c r="AV181" s="14" t="s">
        <v>149</v>
      </c>
      <c r="AW181" s="14" t="s">
        <v>35</v>
      </c>
      <c r="AX181" s="14" t="s">
        <v>82</v>
      </c>
      <c r="AY181" s="260" t="s">
        <v>142</v>
      </c>
    </row>
    <row r="182" s="2" customFormat="1" ht="16.5" customHeight="1">
      <c r="A182" s="40"/>
      <c r="B182" s="41"/>
      <c r="C182" s="221" t="s">
        <v>282</v>
      </c>
      <c r="D182" s="221" t="s">
        <v>145</v>
      </c>
      <c r="E182" s="222" t="s">
        <v>1289</v>
      </c>
      <c r="F182" s="223" t="s">
        <v>1290</v>
      </c>
      <c r="G182" s="224" t="s">
        <v>148</v>
      </c>
      <c r="H182" s="225">
        <v>21.161999999999999</v>
      </c>
      <c r="I182" s="226"/>
      <c r="J182" s="227">
        <f>ROUND(I182*H182,2)</f>
        <v>0</v>
      </c>
      <c r="K182" s="228"/>
      <c r="L182" s="46"/>
      <c r="M182" s="229" t="s">
        <v>19</v>
      </c>
      <c r="N182" s="230" t="s">
        <v>45</v>
      </c>
      <c r="O182" s="86"/>
      <c r="P182" s="231">
        <f>O182*H182</f>
        <v>0</v>
      </c>
      <c r="Q182" s="231">
        <v>0</v>
      </c>
      <c r="R182" s="231">
        <f>Q182*H182</f>
        <v>0</v>
      </c>
      <c r="S182" s="231">
        <v>1.3999999999999999</v>
      </c>
      <c r="T182" s="232">
        <f>S182*H182</f>
        <v>29.626799999999996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33" t="s">
        <v>149</v>
      </c>
      <c r="AT182" s="233" t="s">
        <v>145</v>
      </c>
      <c r="AU182" s="233" t="s">
        <v>84</v>
      </c>
      <c r="AY182" s="19" t="s">
        <v>142</v>
      </c>
      <c r="BE182" s="234">
        <f>IF(N182="základní",J182,0)</f>
        <v>0</v>
      </c>
      <c r="BF182" s="234">
        <f>IF(N182="snížená",J182,0)</f>
        <v>0</v>
      </c>
      <c r="BG182" s="234">
        <f>IF(N182="zákl. přenesená",J182,0)</f>
        <v>0</v>
      </c>
      <c r="BH182" s="234">
        <f>IF(N182="sníž. přenesená",J182,0)</f>
        <v>0</v>
      </c>
      <c r="BI182" s="234">
        <f>IF(N182="nulová",J182,0)</f>
        <v>0</v>
      </c>
      <c r="BJ182" s="19" t="s">
        <v>82</v>
      </c>
      <c r="BK182" s="234">
        <f>ROUND(I182*H182,2)</f>
        <v>0</v>
      </c>
      <c r="BL182" s="19" t="s">
        <v>149</v>
      </c>
      <c r="BM182" s="233" t="s">
        <v>1291</v>
      </c>
    </row>
    <row r="183" s="13" customFormat="1">
      <c r="A183" s="13"/>
      <c r="B183" s="235"/>
      <c r="C183" s="236"/>
      <c r="D183" s="237" t="s">
        <v>151</v>
      </c>
      <c r="E183" s="238" t="s">
        <v>19</v>
      </c>
      <c r="F183" s="239" t="s">
        <v>1292</v>
      </c>
      <c r="G183" s="236"/>
      <c r="H183" s="240">
        <v>21.161999999999999</v>
      </c>
      <c r="I183" s="241"/>
      <c r="J183" s="236"/>
      <c r="K183" s="236"/>
      <c r="L183" s="242"/>
      <c r="M183" s="243"/>
      <c r="N183" s="244"/>
      <c r="O183" s="244"/>
      <c r="P183" s="244"/>
      <c r="Q183" s="244"/>
      <c r="R183" s="244"/>
      <c r="S183" s="244"/>
      <c r="T183" s="245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6" t="s">
        <v>151</v>
      </c>
      <c r="AU183" s="246" t="s">
        <v>84</v>
      </c>
      <c r="AV183" s="13" t="s">
        <v>84</v>
      </c>
      <c r="AW183" s="13" t="s">
        <v>35</v>
      </c>
      <c r="AX183" s="13" t="s">
        <v>82</v>
      </c>
      <c r="AY183" s="246" t="s">
        <v>142</v>
      </c>
    </row>
    <row r="184" s="2" customFormat="1" ht="21.75" customHeight="1">
      <c r="A184" s="40"/>
      <c r="B184" s="41"/>
      <c r="C184" s="221" t="s">
        <v>286</v>
      </c>
      <c r="D184" s="221" t="s">
        <v>145</v>
      </c>
      <c r="E184" s="222" t="s">
        <v>349</v>
      </c>
      <c r="F184" s="223" t="s">
        <v>350</v>
      </c>
      <c r="G184" s="224" t="s">
        <v>174</v>
      </c>
      <c r="H184" s="225">
        <v>12.08</v>
      </c>
      <c r="I184" s="226"/>
      <c r="J184" s="227">
        <f>ROUND(I184*H184,2)</f>
        <v>0</v>
      </c>
      <c r="K184" s="228"/>
      <c r="L184" s="46"/>
      <c r="M184" s="229" t="s">
        <v>19</v>
      </c>
      <c r="N184" s="230" t="s">
        <v>45</v>
      </c>
      <c r="O184" s="86"/>
      <c r="P184" s="231">
        <f>O184*H184</f>
        <v>0</v>
      </c>
      <c r="Q184" s="231">
        <v>0</v>
      </c>
      <c r="R184" s="231">
        <f>Q184*H184</f>
        <v>0</v>
      </c>
      <c r="S184" s="231">
        <v>0.067000000000000004</v>
      </c>
      <c r="T184" s="232">
        <f>S184*H184</f>
        <v>0.80936000000000008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33" t="s">
        <v>149</v>
      </c>
      <c r="AT184" s="233" t="s">
        <v>145</v>
      </c>
      <c r="AU184" s="233" t="s">
        <v>84</v>
      </c>
      <c r="AY184" s="19" t="s">
        <v>142</v>
      </c>
      <c r="BE184" s="234">
        <f>IF(N184="základní",J184,0)</f>
        <v>0</v>
      </c>
      <c r="BF184" s="234">
        <f>IF(N184="snížená",J184,0)</f>
        <v>0</v>
      </c>
      <c r="BG184" s="234">
        <f>IF(N184="zákl. přenesená",J184,0)</f>
        <v>0</v>
      </c>
      <c r="BH184" s="234">
        <f>IF(N184="sníž. přenesená",J184,0)</f>
        <v>0</v>
      </c>
      <c r="BI184" s="234">
        <f>IF(N184="nulová",J184,0)</f>
        <v>0</v>
      </c>
      <c r="BJ184" s="19" t="s">
        <v>82</v>
      </c>
      <c r="BK184" s="234">
        <f>ROUND(I184*H184,2)</f>
        <v>0</v>
      </c>
      <c r="BL184" s="19" t="s">
        <v>149</v>
      </c>
      <c r="BM184" s="233" t="s">
        <v>1293</v>
      </c>
    </row>
    <row r="185" s="13" customFormat="1">
      <c r="A185" s="13"/>
      <c r="B185" s="235"/>
      <c r="C185" s="236"/>
      <c r="D185" s="237" t="s">
        <v>151</v>
      </c>
      <c r="E185" s="238" t="s">
        <v>19</v>
      </c>
      <c r="F185" s="239" t="s">
        <v>1294</v>
      </c>
      <c r="G185" s="236"/>
      <c r="H185" s="240">
        <v>10.08</v>
      </c>
      <c r="I185" s="241"/>
      <c r="J185" s="236"/>
      <c r="K185" s="236"/>
      <c r="L185" s="242"/>
      <c r="M185" s="243"/>
      <c r="N185" s="244"/>
      <c r="O185" s="244"/>
      <c r="P185" s="244"/>
      <c r="Q185" s="244"/>
      <c r="R185" s="244"/>
      <c r="S185" s="244"/>
      <c r="T185" s="245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6" t="s">
        <v>151</v>
      </c>
      <c r="AU185" s="246" t="s">
        <v>84</v>
      </c>
      <c r="AV185" s="13" t="s">
        <v>84</v>
      </c>
      <c r="AW185" s="13" t="s">
        <v>35</v>
      </c>
      <c r="AX185" s="13" t="s">
        <v>74</v>
      </c>
      <c r="AY185" s="246" t="s">
        <v>142</v>
      </c>
    </row>
    <row r="186" s="13" customFormat="1">
      <c r="A186" s="13"/>
      <c r="B186" s="235"/>
      <c r="C186" s="236"/>
      <c r="D186" s="237" t="s">
        <v>151</v>
      </c>
      <c r="E186" s="238" t="s">
        <v>19</v>
      </c>
      <c r="F186" s="239" t="s">
        <v>1295</v>
      </c>
      <c r="G186" s="236"/>
      <c r="H186" s="240">
        <v>2</v>
      </c>
      <c r="I186" s="241"/>
      <c r="J186" s="236"/>
      <c r="K186" s="236"/>
      <c r="L186" s="242"/>
      <c r="M186" s="243"/>
      <c r="N186" s="244"/>
      <c r="O186" s="244"/>
      <c r="P186" s="244"/>
      <c r="Q186" s="244"/>
      <c r="R186" s="244"/>
      <c r="S186" s="244"/>
      <c r="T186" s="245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6" t="s">
        <v>151</v>
      </c>
      <c r="AU186" s="246" t="s">
        <v>84</v>
      </c>
      <c r="AV186" s="13" t="s">
        <v>84</v>
      </c>
      <c r="AW186" s="13" t="s">
        <v>35</v>
      </c>
      <c r="AX186" s="13" t="s">
        <v>74</v>
      </c>
      <c r="AY186" s="246" t="s">
        <v>142</v>
      </c>
    </row>
    <row r="187" s="14" customFormat="1">
      <c r="A187" s="14"/>
      <c r="B187" s="250"/>
      <c r="C187" s="251"/>
      <c r="D187" s="237" t="s">
        <v>151</v>
      </c>
      <c r="E187" s="252" t="s">
        <v>19</v>
      </c>
      <c r="F187" s="253" t="s">
        <v>196</v>
      </c>
      <c r="G187" s="251"/>
      <c r="H187" s="254">
        <v>12.08</v>
      </c>
      <c r="I187" s="255"/>
      <c r="J187" s="251"/>
      <c r="K187" s="251"/>
      <c r="L187" s="256"/>
      <c r="M187" s="257"/>
      <c r="N187" s="258"/>
      <c r="O187" s="258"/>
      <c r="P187" s="258"/>
      <c r="Q187" s="258"/>
      <c r="R187" s="258"/>
      <c r="S187" s="258"/>
      <c r="T187" s="25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0" t="s">
        <v>151</v>
      </c>
      <c r="AU187" s="260" t="s">
        <v>84</v>
      </c>
      <c r="AV187" s="14" t="s">
        <v>149</v>
      </c>
      <c r="AW187" s="14" t="s">
        <v>35</v>
      </c>
      <c r="AX187" s="14" t="s">
        <v>82</v>
      </c>
      <c r="AY187" s="260" t="s">
        <v>142</v>
      </c>
    </row>
    <row r="188" s="2" customFormat="1" ht="21.75" customHeight="1">
      <c r="A188" s="40"/>
      <c r="B188" s="41"/>
      <c r="C188" s="221" t="s">
        <v>290</v>
      </c>
      <c r="D188" s="221" t="s">
        <v>145</v>
      </c>
      <c r="E188" s="222" t="s">
        <v>1296</v>
      </c>
      <c r="F188" s="223" t="s">
        <v>1297</v>
      </c>
      <c r="G188" s="224" t="s">
        <v>174</v>
      </c>
      <c r="H188" s="225">
        <v>4</v>
      </c>
      <c r="I188" s="226"/>
      <c r="J188" s="227">
        <f>ROUND(I188*H188,2)</f>
        <v>0</v>
      </c>
      <c r="K188" s="228"/>
      <c r="L188" s="46"/>
      <c r="M188" s="229" t="s">
        <v>19</v>
      </c>
      <c r="N188" s="230" t="s">
        <v>45</v>
      </c>
      <c r="O188" s="86"/>
      <c r="P188" s="231">
        <f>O188*H188</f>
        <v>0</v>
      </c>
      <c r="Q188" s="231">
        <v>0</v>
      </c>
      <c r="R188" s="231">
        <f>Q188*H188</f>
        <v>0</v>
      </c>
      <c r="S188" s="231">
        <v>0.075999999999999998</v>
      </c>
      <c r="T188" s="232">
        <f>S188*H188</f>
        <v>0.30399999999999999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33" t="s">
        <v>149</v>
      </c>
      <c r="AT188" s="233" t="s">
        <v>145</v>
      </c>
      <c r="AU188" s="233" t="s">
        <v>84</v>
      </c>
      <c r="AY188" s="19" t="s">
        <v>142</v>
      </c>
      <c r="BE188" s="234">
        <f>IF(N188="základní",J188,0)</f>
        <v>0</v>
      </c>
      <c r="BF188" s="234">
        <f>IF(N188="snížená",J188,0)</f>
        <v>0</v>
      </c>
      <c r="BG188" s="234">
        <f>IF(N188="zákl. přenesená",J188,0)</f>
        <v>0</v>
      </c>
      <c r="BH188" s="234">
        <f>IF(N188="sníž. přenesená",J188,0)</f>
        <v>0</v>
      </c>
      <c r="BI188" s="234">
        <f>IF(N188="nulová",J188,0)</f>
        <v>0</v>
      </c>
      <c r="BJ188" s="19" t="s">
        <v>82</v>
      </c>
      <c r="BK188" s="234">
        <f>ROUND(I188*H188,2)</f>
        <v>0</v>
      </c>
      <c r="BL188" s="19" t="s">
        <v>149</v>
      </c>
      <c r="BM188" s="233" t="s">
        <v>1298</v>
      </c>
    </row>
    <row r="189" s="13" customFormat="1">
      <c r="A189" s="13"/>
      <c r="B189" s="235"/>
      <c r="C189" s="236"/>
      <c r="D189" s="237" t="s">
        <v>151</v>
      </c>
      <c r="E189" s="238" t="s">
        <v>19</v>
      </c>
      <c r="F189" s="239" t="s">
        <v>1299</v>
      </c>
      <c r="G189" s="236"/>
      <c r="H189" s="240">
        <v>4</v>
      </c>
      <c r="I189" s="241"/>
      <c r="J189" s="236"/>
      <c r="K189" s="236"/>
      <c r="L189" s="242"/>
      <c r="M189" s="243"/>
      <c r="N189" s="244"/>
      <c r="O189" s="244"/>
      <c r="P189" s="244"/>
      <c r="Q189" s="244"/>
      <c r="R189" s="244"/>
      <c r="S189" s="244"/>
      <c r="T189" s="245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6" t="s">
        <v>151</v>
      </c>
      <c r="AU189" s="246" t="s">
        <v>84</v>
      </c>
      <c r="AV189" s="13" t="s">
        <v>84</v>
      </c>
      <c r="AW189" s="13" t="s">
        <v>35</v>
      </c>
      <c r="AX189" s="13" t="s">
        <v>82</v>
      </c>
      <c r="AY189" s="246" t="s">
        <v>142</v>
      </c>
    </row>
    <row r="190" s="2" customFormat="1" ht="16.5" customHeight="1">
      <c r="A190" s="40"/>
      <c r="B190" s="41"/>
      <c r="C190" s="221" t="s">
        <v>295</v>
      </c>
      <c r="D190" s="221" t="s">
        <v>145</v>
      </c>
      <c r="E190" s="222" t="s">
        <v>1300</v>
      </c>
      <c r="F190" s="223" t="s">
        <v>1301</v>
      </c>
      <c r="G190" s="224" t="s">
        <v>208</v>
      </c>
      <c r="H190" s="225">
        <v>50</v>
      </c>
      <c r="I190" s="226"/>
      <c r="J190" s="227">
        <f>ROUND(I190*H190,2)</f>
        <v>0</v>
      </c>
      <c r="K190" s="228"/>
      <c r="L190" s="46"/>
      <c r="M190" s="229" t="s">
        <v>19</v>
      </c>
      <c r="N190" s="230" t="s">
        <v>45</v>
      </c>
      <c r="O190" s="86"/>
      <c r="P190" s="231">
        <f>O190*H190</f>
        <v>0</v>
      </c>
      <c r="Q190" s="231">
        <v>0</v>
      </c>
      <c r="R190" s="231">
        <f>Q190*H190</f>
        <v>0</v>
      </c>
      <c r="S190" s="231">
        <v>0.0060000000000000001</v>
      </c>
      <c r="T190" s="232">
        <f>S190*H190</f>
        <v>0.29999999999999999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33" t="s">
        <v>149</v>
      </c>
      <c r="AT190" s="233" t="s">
        <v>145</v>
      </c>
      <c r="AU190" s="233" t="s">
        <v>84</v>
      </c>
      <c r="AY190" s="19" t="s">
        <v>142</v>
      </c>
      <c r="BE190" s="234">
        <f>IF(N190="základní",J190,0)</f>
        <v>0</v>
      </c>
      <c r="BF190" s="234">
        <f>IF(N190="snížená",J190,0)</f>
        <v>0</v>
      </c>
      <c r="BG190" s="234">
        <f>IF(N190="zákl. přenesená",J190,0)</f>
        <v>0</v>
      </c>
      <c r="BH190" s="234">
        <f>IF(N190="sníž. přenesená",J190,0)</f>
        <v>0</v>
      </c>
      <c r="BI190" s="234">
        <f>IF(N190="nulová",J190,0)</f>
        <v>0</v>
      </c>
      <c r="BJ190" s="19" t="s">
        <v>82</v>
      </c>
      <c r="BK190" s="234">
        <f>ROUND(I190*H190,2)</f>
        <v>0</v>
      </c>
      <c r="BL190" s="19" t="s">
        <v>149</v>
      </c>
      <c r="BM190" s="233" t="s">
        <v>1302</v>
      </c>
    </row>
    <row r="191" s="2" customFormat="1" ht="21.75" customHeight="1">
      <c r="A191" s="40"/>
      <c r="B191" s="41"/>
      <c r="C191" s="221" t="s">
        <v>299</v>
      </c>
      <c r="D191" s="221" t="s">
        <v>145</v>
      </c>
      <c r="E191" s="222" t="s">
        <v>1303</v>
      </c>
      <c r="F191" s="223" t="s">
        <v>1304</v>
      </c>
      <c r="G191" s="224" t="s">
        <v>208</v>
      </c>
      <c r="H191" s="225">
        <v>40</v>
      </c>
      <c r="I191" s="226"/>
      <c r="J191" s="227">
        <f>ROUND(I191*H191,2)</f>
        <v>0</v>
      </c>
      <c r="K191" s="228"/>
      <c r="L191" s="46"/>
      <c r="M191" s="229" t="s">
        <v>19</v>
      </c>
      <c r="N191" s="230" t="s">
        <v>45</v>
      </c>
      <c r="O191" s="86"/>
      <c r="P191" s="231">
        <f>O191*H191</f>
        <v>0</v>
      </c>
      <c r="Q191" s="231">
        <v>0</v>
      </c>
      <c r="R191" s="231">
        <f>Q191*H191</f>
        <v>0</v>
      </c>
      <c r="S191" s="231">
        <v>0.017999999999999999</v>
      </c>
      <c r="T191" s="232">
        <f>S191*H191</f>
        <v>0.71999999999999997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33" t="s">
        <v>149</v>
      </c>
      <c r="AT191" s="233" t="s">
        <v>145</v>
      </c>
      <c r="AU191" s="233" t="s">
        <v>84</v>
      </c>
      <c r="AY191" s="19" t="s">
        <v>142</v>
      </c>
      <c r="BE191" s="234">
        <f>IF(N191="základní",J191,0)</f>
        <v>0</v>
      </c>
      <c r="BF191" s="234">
        <f>IF(N191="snížená",J191,0)</f>
        <v>0</v>
      </c>
      <c r="BG191" s="234">
        <f>IF(N191="zákl. přenesená",J191,0)</f>
        <v>0</v>
      </c>
      <c r="BH191" s="234">
        <f>IF(N191="sníž. přenesená",J191,0)</f>
        <v>0</v>
      </c>
      <c r="BI191" s="234">
        <f>IF(N191="nulová",J191,0)</f>
        <v>0</v>
      </c>
      <c r="BJ191" s="19" t="s">
        <v>82</v>
      </c>
      <c r="BK191" s="234">
        <f>ROUND(I191*H191,2)</f>
        <v>0</v>
      </c>
      <c r="BL191" s="19" t="s">
        <v>149</v>
      </c>
      <c r="BM191" s="233" t="s">
        <v>1305</v>
      </c>
    </row>
    <row r="192" s="2" customFormat="1" ht="21.75" customHeight="1">
      <c r="A192" s="40"/>
      <c r="B192" s="41"/>
      <c r="C192" s="221" t="s">
        <v>303</v>
      </c>
      <c r="D192" s="221" t="s">
        <v>145</v>
      </c>
      <c r="E192" s="222" t="s">
        <v>1017</v>
      </c>
      <c r="F192" s="223" t="s">
        <v>1306</v>
      </c>
      <c r="G192" s="224" t="s">
        <v>174</v>
      </c>
      <c r="H192" s="225">
        <v>232.12000000000001</v>
      </c>
      <c r="I192" s="226"/>
      <c r="J192" s="227">
        <f>ROUND(I192*H192,2)</f>
        <v>0</v>
      </c>
      <c r="K192" s="228"/>
      <c r="L192" s="46"/>
      <c r="M192" s="229" t="s">
        <v>19</v>
      </c>
      <c r="N192" s="230" t="s">
        <v>45</v>
      </c>
      <c r="O192" s="86"/>
      <c r="P192" s="231">
        <f>O192*H192</f>
        <v>0</v>
      </c>
      <c r="Q192" s="231">
        <v>0</v>
      </c>
      <c r="R192" s="231">
        <f>Q192*H192</f>
        <v>0</v>
      </c>
      <c r="S192" s="231">
        <v>0.02</v>
      </c>
      <c r="T192" s="232">
        <f>S192*H192</f>
        <v>4.6424000000000003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33" t="s">
        <v>149</v>
      </c>
      <c r="AT192" s="233" t="s">
        <v>145</v>
      </c>
      <c r="AU192" s="233" t="s">
        <v>84</v>
      </c>
      <c r="AY192" s="19" t="s">
        <v>142</v>
      </c>
      <c r="BE192" s="234">
        <f>IF(N192="základní",J192,0)</f>
        <v>0</v>
      </c>
      <c r="BF192" s="234">
        <f>IF(N192="snížená",J192,0)</f>
        <v>0</v>
      </c>
      <c r="BG192" s="234">
        <f>IF(N192="zákl. přenesená",J192,0)</f>
        <v>0</v>
      </c>
      <c r="BH192" s="234">
        <f>IF(N192="sníž. přenesená",J192,0)</f>
        <v>0</v>
      </c>
      <c r="BI192" s="234">
        <f>IF(N192="nulová",J192,0)</f>
        <v>0</v>
      </c>
      <c r="BJ192" s="19" t="s">
        <v>82</v>
      </c>
      <c r="BK192" s="234">
        <f>ROUND(I192*H192,2)</f>
        <v>0</v>
      </c>
      <c r="BL192" s="19" t="s">
        <v>149</v>
      </c>
      <c r="BM192" s="233" t="s">
        <v>1307</v>
      </c>
    </row>
    <row r="193" s="12" customFormat="1" ht="22.8" customHeight="1">
      <c r="A193" s="12"/>
      <c r="B193" s="205"/>
      <c r="C193" s="206"/>
      <c r="D193" s="207" t="s">
        <v>73</v>
      </c>
      <c r="E193" s="219" t="s">
        <v>362</v>
      </c>
      <c r="F193" s="219" t="s">
        <v>363</v>
      </c>
      <c r="G193" s="206"/>
      <c r="H193" s="206"/>
      <c r="I193" s="209"/>
      <c r="J193" s="220">
        <f>BK193</f>
        <v>0</v>
      </c>
      <c r="K193" s="206"/>
      <c r="L193" s="211"/>
      <c r="M193" s="212"/>
      <c r="N193" s="213"/>
      <c r="O193" s="213"/>
      <c r="P193" s="214">
        <f>SUM(P194:P205)</f>
        <v>0</v>
      </c>
      <c r="Q193" s="213"/>
      <c r="R193" s="214">
        <f>SUM(R194:R205)</f>
        <v>0</v>
      </c>
      <c r="S193" s="213"/>
      <c r="T193" s="215">
        <f>SUM(T194:T205)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6" t="s">
        <v>82</v>
      </c>
      <c r="AT193" s="217" t="s">
        <v>73</v>
      </c>
      <c r="AU193" s="217" t="s">
        <v>82</v>
      </c>
      <c r="AY193" s="216" t="s">
        <v>142</v>
      </c>
      <c r="BK193" s="218">
        <f>SUM(BK194:BK205)</f>
        <v>0</v>
      </c>
    </row>
    <row r="194" s="2" customFormat="1" ht="21.75" customHeight="1">
      <c r="A194" s="40"/>
      <c r="B194" s="41"/>
      <c r="C194" s="221" t="s">
        <v>308</v>
      </c>
      <c r="D194" s="221" t="s">
        <v>145</v>
      </c>
      <c r="E194" s="222" t="s">
        <v>1308</v>
      </c>
      <c r="F194" s="223" t="s">
        <v>1309</v>
      </c>
      <c r="G194" s="224" t="s">
        <v>367</v>
      </c>
      <c r="H194" s="225">
        <v>45.572000000000003</v>
      </c>
      <c r="I194" s="226"/>
      <c r="J194" s="227">
        <f>ROUND(I194*H194,2)</f>
        <v>0</v>
      </c>
      <c r="K194" s="228"/>
      <c r="L194" s="46"/>
      <c r="M194" s="229" t="s">
        <v>19</v>
      </c>
      <c r="N194" s="230" t="s">
        <v>45</v>
      </c>
      <c r="O194" s="86"/>
      <c r="P194" s="231">
        <f>O194*H194</f>
        <v>0</v>
      </c>
      <c r="Q194" s="231">
        <v>0</v>
      </c>
      <c r="R194" s="231">
        <f>Q194*H194</f>
        <v>0</v>
      </c>
      <c r="S194" s="231">
        <v>0</v>
      </c>
      <c r="T194" s="232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33" t="s">
        <v>149</v>
      </c>
      <c r="AT194" s="233" t="s">
        <v>145</v>
      </c>
      <c r="AU194" s="233" t="s">
        <v>84</v>
      </c>
      <c r="AY194" s="19" t="s">
        <v>142</v>
      </c>
      <c r="BE194" s="234">
        <f>IF(N194="základní",J194,0)</f>
        <v>0</v>
      </c>
      <c r="BF194" s="234">
        <f>IF(N194="snížená",J194,0)</f>
        <v>0</v>
      </c>
      <c r="BG194" s="234">
        <f>IF(N194="zákl. přenesená",J194,0)</f>
        <v>0</v>
      </c>
      <c r="BH194" s="234">
        <f>IF(N194="sníž. přenesená",J194,0)</f>
        <v>0</v>
      </c>
      <c r="BI194" s="234">
        <f>IF(N194="nulová",J194,0)</f>
        <v>0</v>
      </c>
      <c r="BJ194" s="19" t="s">
        <v>82</v>
      </c>
      <c r="BK194" s="234">
        <f>ROUND(I194*H194,2)</f>
        <v>0</v>
      </c>
      <c r="BL194" s="19" t="s">
        <v>149</v>
      </c>
      <c r="BM194" s="233" t="s">
        <v>1310</v>
      </c>
    </row>
    <row r="195" s="2" customFormat="1" ht="16.5" customHeight="1">
      <c r="A195" s="40"/>
      <c r="B195" s="41"/>
      <c r="C195" s="221" t="s">
        <v>313</v>
      </c>
      <c r="D195" s="221" t="s">
        <v>145</v>
      </c>
      <c r="E195" s="222" t="s">
        <v>375</v>
      </c>
      <c r="F195" s="223" t="s">
        <v>1311</v>
      </c>
      <c r="G195" s="224" t="s">
        <v>367</v>
      </c>
      <c r="H195" s="225">
        <v>45.572000000000003</v>
      </c>
      <c r="I195" s="226"/>
      <c r="J195" s="227">
        <f>ROUND(I195*H195,2)</f>
        <v>0</v>
      </c>
      <c r="K195" s="228"/>
      <c r="L195" s="46"/>
      <c r="M195" s="229" t="s">
        <v>19</v>
      </c>
      <c r="N195" s="230" t="s">
        <v>45</v>
      </c>
      <c r="O195" s="86"/>
      <c r="P195" s="231">
        <f>O195*H195</f>
        <v>0</v>
      </c>
      <c r="Q195" s="231">
        <v>0</v>
      </c>
      <c r="R195" s="231">
        <f>Q195*H195</f>
        <v>0</v>
      </c>
      <c r="S195" s="231">
        <v>0</v>
      </c>
      <c r="T195" s="232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33" t="s">
        <v>149</v>
      </c>
      <c r="AT195" s="233" t="s">
        <v>145</v>
      </c>
      <c r="AU195" s="233" t="s">
        <v>84</v>
      </c>
      <c r="AY195" s="19" t="s">
        <v>142</v>
      </c>
      <c r="BE195" s="234">
        <f>IF(N195="základní",J195,0)</f>
        <v>0</v>
      </c>
      <c r="BF195" s="234">
        <f>IF(N195="snížená",J195,0)</f>
        <v>0</v>
      </c>
      <c r="BG195" s="234">
        <f>IF(N195="zákl. přenesená",J195,0)</f>
        <v>0</v>
      </c>
      <c r="BH195" s="234">
        <f>IF(N195="sníž. přenesená",J195,0)</f>
        <v>0</v>
      </c>
      <c r="BI195" s="234">
        <f>IF(N195="nulová",J195,0)</f>
        <v>0</v>
      </c>
      <c r="BJ195" s="19" t="s">
        <v>82</v>
      </c>
      <c r="BK195" s="234">
        <f>ROUND(I195*H195,2)</f>
        <v>0</v>
      </c>
      <c r="BL195" s="19" t="s">
        <v>149</v>
      </c>
      <c r="BM195" s="233" t="s">
        <v>1312</v>
      </c>
    </row>
    <row r="196" s="2" customFormat="1" ht="21.75" customHeight="1">
      <c r="A196" s="40"/>
      <c r="B196" s="41"/>
      <c r="C196" s="221" t="s">
        <v>317</v>
      </c>
      <c r="D196" s="221" t="s">
        <v>145</v>
      </c>
      <c r="E196" s="222" t="s">
        <v>379</v>
      </c>
      <c r="F196" s="223" t="s">
        <v>1313</v>
      </c>
      <c r="G196" s="224" t="s">
        <v>367</v>
      </c>
      <c r="H196" s="225">
        <v>865.86800000000005</v>
      </c>
      <c r="I196" s="226"/>
      <c r="J196" s="227">
        <f>ROUND(I196*H196,2)</f>
        <v>0</v>
      </c>
      <c r="K196" s="228"/>
      <c r="L196" s="46"/>
      <c r="M196" s="229" t="s">
        <v>19</v>
      </c>
      <c r="N196" s="230" t="s">
        <v>45</v>
      </c>
      <c r="O196" s="86"/>
      <c r="P196" s="231">
        <f>O196*H196</f>
        <v>0</v>
      </c>
      <c r="Q196" s="231">
        <v>0</v>
      </c>
      <c r="R196" s="231">
        <f>Q196*H196</f>
        <v>0</v>
      </c>
      <c r="S196" s="231">
        <v>0</v>
      </c>
      <c r="T196" s="232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33" t="s">
        <v>149</v>
      </c>
      <c r="AT196" s="233" t="s">
        <v>145</v>
      </c>
      <c r="AU196" s="233" t="s">
        <v>84</v>
      </c>
      <c r="AY196" s="19" t="s">
        <v>142</v>
      </c>
      <c r="BE196" s="234">
        <f>IF(N196="základní",J196,0)</f>
        <v>0</v>
      </c>
      <c r="BF196" s="234">
        <f>IF(N196="snížená",J196,0)</f>
        <v>0</v>
      </c>
      <c r="BG196" s="234">
        <f>IF(N196="zákl. přenesená",J196,0)</f>
        <v>0</v>
      </c>
      <c r="BH196" s="234">
        <f>IF(N196="sníž. přenesená",J196,0)</f>
        <v>0</v>
      </c>
      <c r="BI196" s="234">
        <f>IF(N196="nulová",J196,0)</f>
        <v>0</v>
      </c>
      <c r="BJ196" s="19" t="s">
        <v>82</v>
      </c>
      <c r="BK196" s="234">
        <f>ROUND(I196*H196,2)</f>
        <v>0</v>
      </c>
      <c r="BL196" s="19" t="s">
        <v>149</v>
      </c>
      <c r="BM196" s="233" t="s">
        <v>1314</v>
      </c>
    </row>
    <row r="197" s="13" customFormat="1">
      <c r="A197" s="13"/>
      <c r="B197" s="235"/>
      <c r="C197" s="236"/>
      <c r="D197" s="237" t="s">
        <v>151</v>
      </c>
      <c r="E197" s="236"/>
      <c r="F197" s="239" t="s">
        <v>1315</v>
      </c>
      <c r="G197" s="236"/>
      <c r="H197" s="240">
        <v>865.86800000000005</v>
      </c>
      <c r="I197" s="241"/>
      <c r="J197" s="236"/>
      <c r="K197" s="236"/>
      <c r="L197" s="242"/>
      <c r="M197" s="243"/>
      <c r="N197" s="244"/>
      <c r="O197" s="244"/>
      <c r="P197" s="244"/>
      <c r="Q197" s="244"/>
      <c r="R197" s="244"/>
      <c r="S197" s="244"/>
      <c r="T197" s="245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6" t="s">
        <v>151</v>
      </c>
      <c r="AU197" s="246" t="s">
        <v>84</v>
      </c>
      <c r="AV197" s="13" t="s">
        <v>84</v>
      </c>
      <c r="AW197" s="13" t="s">
        <v>4</v>
      </c>
      <c r="AX197" s="13" t="s">
        <v>82</v>
      </c>
      <c r="AY197" s="246" t="s">
        <v>142</v>
      </c>
    </row>
    <row r="198" s="2" customFormat="1" ht="21.75" customHeight="1">
      <c r="A198" s="40"/>
      <c r="B198" s="41"/>
      <c r="C198" s="221" t="s">
        <v>321</v>
      </c>
      <c r="D198" s="221" t="s">
        <v>145</v>
      </c>
      <c r="E198" s="222" t="s">
        <v>384</v>
      </c>
      <c r="F198" s="223" t="s">
        <v>385</v>
      </c>
      <c r="G198" s="224" t="s">
        <v>367</v>
      </c>
      <c r="H198" s="225">
        <v>11.303000000000001</v>
      </c>
      <c r="I198" s="226"/>
      <c r="J198" s="227">
        <f>ROUND(I198*H198,2)</f>
        <v>0</v>
      </c>
      <c r="K198" s="228"/>
      <c r="L198" s="46"/>
      <c r="M198" s="229" t="s">
        <v>19</v>
      </c>
      <c r="N198" s="230" t="s">
        <v>45</v>
      </c>
      <c r="O198" s="86"/>
      <c r="P198" s="231">
        <f>O198*H198</f>
        <v>0</v>
      </c>
      <c r="Q198" s="231">
        <v>0</v>
      </c>
      <c r="R198" s="231">
        <f>Q198*H198</f>
        <v>0</v>
      </c>
      <c r="S198" s="231">
        <v>0</v>
      </c>
      <c r="T198" s="232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33" t="s">
        <v>149</v>
      </c>
      <c r="AT198" s="233" t="s">
        <v>145</v>
      </c>
      <c r="AU198" s="233" t="s">
        <v>84</v>
      </c>
      <c r="AY198" s="19" t="s">
        <v>142</v>
      </c>
      <c r="BE198" s="234">
        <f>IF(N198="základní",J198,0)</f>
        <v>0</v>
      </c>
      <c r="BF198" s="234">
        <f>IF(N198="snížená",J198,0)</f>
        <v>0</v>
      </c>
      <c r="BG198" s="234">
        <f>IF(N198="zákl. přenesená",J198,0)</f>
        <v>0</v>
      </c>
      <c r="BH198" s="234">
        <f>IF(N198="sníž. přenesená",J198,0)</f>
        <v>0</v>
      </c>
      <c r="BI198" s="234">
        <f>IF(N198="nulová",J198,0)</f>
        <v>0</v>
      </c>
      <c r="BJ198" s="19" t="s">
        <v>82</v>
      </c>
      <c r="BK198" s="234">
        <f>ROUND(I198*H198,2)</f>
        <v>0</v>
      </c>
      <c r="BL198" s="19" t="s">
        <v>149</v>
      </c>
      <c r="BM198" s="233" t="s">
        <v>1316</v>
      </c>
    </row>
    <row r="199" s="13" customFormat="1">
      <c r="A199" s="13"/>
      <c r="B199" s="235"/>
      <c r="C199" s="236"/>
      <c r="D199" s="237" t="s">
        <v>151</v>
      </c>
      <c r="E199" s="238" t="s">
        <v>19</v>
      </c>
      <c r="F199" s="239" t="s">
        <v>1317</v>
      </c>
      <c r="G199" s="236"/>
      <c r="H199" s="240">
        <v>45.572000000000003</v>
      </c>
      <c r="I199" s="241"/>
      <c r="J199" s="236"/>
      <c r="K199" s="236"/>
      <c r="L199" s="242"/>
      <c r="M199" s="243"/>
      <c r="N199" s="244"/>
      <c r="O199" s="244"/>
      <c r="P199" s="244"/>
      <c r="Q199" s="244"/>
      <c r="R199" s="244"/>
      <c r="S199" s="244"/>
      <c r="T199" s="245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6" t="s">
        <v>151</v>
      </c>
      <c r="AU199" s="246" t="s">
        <v>84</v>
      </c>
      <c r="AV199" s="13" t="s">
        <v>84</v>
      </c>
      <c r="AW199" s="13" t="s">
        <v>35</v>
      </c>
      <c r="AX199" s="13" t="s">
        <v>74</v>
      </c>
      <c r="AY199" s="246" t="s">
        <v>142</v>
      </c>
    </row>
    <row r="200" s="13" customFormat="1">
      <c r="A200" s="13"/>
      <c r="B200" s="235"/>
      <c r="C200" s="236"/>
      <c r="D200" s="237" t="s">
        <v>151</v>
      </c>
      <c r="E200" s="238" t="s">
        <v>19</v>
      </c>
      <c r="F200" s="239" t="s">
        <v>1318</v>
      </c>
      <c r="G200" s="236"/>
      <c r="H200" s="240">
        <v>-34.268999999999998</v>
      </c>
      <c r="I200" s="241"/>
      <c r="J200" s="236"/>
      <c r="K200" s="236"/>
      <c r="L200" s="242"/>
      <c r="M200" s="243"/>
      <c r="N200" s="244"/>
      <c r="O200" s="244"/>
      <c r="P200" s="244"/>
      <c r="Q200" s="244"/>
      <c r="R200" s="244"/>
      <c r="S200" s="244"/>
      <c r="T200" s="245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6" t="s">
        <v>151</v>
      </c>
      <c r="AU200" s="246" t="s">
        <v>84</v>
      </c>
      <c r="AV200" s="13" t="s">
        <v>84</v>
      </c>
      <c r="AW200" s="13" t="s">
        <v>35</v>
      </c>
      <c r="AX200" s="13" t="s">
        <v>74</v>
      </c>
      <c r="AY200" s="246" t="s">
        <v>142</v>
      </c>
    </row>
    <row r="201" s="14" customFormat="1">
      <c r="A201" s="14"/>
      <c r="B201" s="250"/>
      <c r="C201" s="251"/>
      <c r="D201" s="237" t="s">
        <v>151</v>
      </c>
      <c r="E201" s="252" t="s">
        <v>19</v>
      </c>
      <c r="F201" s="253" t="s">
        <v>196</v>
      </c>
      <c r="G201" s="251"/>
      <c r="H201" s="254">
        <v>11.303000000000004</v>
      </c>
      <c r="I201" s="255"/>
      <c r="J201" s="251"/>
      <c r="K201" s="251"/>
      <c r="L201" s="256"/>
      <c r="M201" s="257"/>
      <c r="N201" s="258"/>
      <c r="O201" s="258"/>
      <c r="P201" s="258"/>
      <c r="Q201" s="258"/>
      <c r="R201" s="258"/>
      <c r="S201" s="258"/>
      <c r="T201" s="259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0" t="s">
        <v>151</v>
      </c>
      <c r="AU201" s="260" t="s">
        <v>84</v>
      </c>
      <c r="AV201" s="14" t="s">
        <v>149</v>
      </c>
      <c r="AW201" s="14" t="s">
        <v>35</v>
      </c>
      <c r="AX201" s="14" t="s">
        <v>82</v>
      </c>
      <c r="AY201" s="260" t="s">
        <v>142</v>
      </c>
    </row>
    <row r="202" s="2" customFormat="1" ht="16.5" customHeight="1">
      <c r="A202" s="40"/>
      <c r="B202" s="41"/>
      <c r="C202" s="221" t="s">
        <v>325</v>
      </c>
      <c r="D202" s="221" t="s">
        <v>145</v>
      </c>
      <c r="E202" s="222" t="s">
        <v>390</v>
      </c>
      <c r="F202" s="223" t="s">
        <v>1319</v>
      </c>
      <c r="G202" s="224" t="s">
        <v>367</v>
      </c>
      <c r="H202" s="225">
        <v>34.268999999999998</v>
      </c>
      <c r="I202" s="226"/>
      <c r="J202" s="227">
        <f>ROUND(I202*H202,2)</f>
        <v>0</v>
      </c>
      <c r="K202" s="228"/>
      <c r="L202" s="46"/>
      <c r="M202" s="229" t="s">
        <v>19</v>
      </c>
      <c r="N202" s="230" t="s">
        <v>45</v>
      </c>
      <c r="O202" s="86"/>
      <c r="P202" s="231">
        <f>O202*H202</f>
        <v>0</v>
      </c>
      <c r="Q202" s="231">
        <v>0</v>
      </c>
      <c r="R202" s="231">
        <f>Q202*H202</f>
        <v>0</v>
      </c>
      <c r="S202" s="231">
        <v>0</v>
      </c>
      <c r="T202" s="232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33" t="s">
        <v>149</v>
      </c>
      <c r="AT202" s="233" t="s">
        <v>145</v>
      </c>
      <c r="AU202" s="233" t="s">
        <v>84</v>
      </c>
      <c r="AY202" s="19" t="s">
        <v>142</v>
      </c>
      <c r="BE202" s="234">
        <f>IF(N202="základní",J202,0)</f>
        <v>0</v>
      </c>
      <c r="BF202" s="234">
        <f>IF(N202="snížená",J202,0)</f>
        <v>0</v>
      </c>
      <c r="BG202" s="234">
        <f>IF(N202="zákl. přenesená",J202,0)</f>
        <v>0</v>
      </c>
      <c r="BH202" s="234">
        <f>IF(N202="sníž. přenesená",J202,0)</f>
        <v>0</v>
      </c>
      <c r="BI202" s="234">
        <f>IF(N202="nulová",J202,0)</f>
        <v>0</v>
      </c>
      <c r="BJ202" s="19" t="s">
        <v>82</v>
      </c>
      <c r="BK202" s="234">
        <f>ROUND(I202*H202,2)</f>
        <v>0</v>
      </c>
      <c r="BL202" s="19" t="s">
        <v>149</v>
      </c>
      <c r="BM202" s="233" t="s">
        <v>1320</v>
      </c>
    </row>
    <row r="203" s="13" customFormat="1">
      <c r="A203" s="13"/>
      <c r="B203" s="235"/>
      <c r="C203" s="236"/>
      <c r="D203" s="237" t="s">
        <v>151</v>
      </c>
      <c r="E203" s="238" t="s">
        <v>19</v>
      </c>
      <c r="F203" s="239" t="s">
        <v>1321</v>
      </c>
      <c r="G203" s="236"/>
      <c r="H203" s="240">
        <v>29.626999999999999</v>
      </c>
      <c r="I203" s="241"/>
      <c r="J203" s="236"/>
      <c r="K203" s="236"/>
      <c r="L203" s="242"/>
      <c r="M203" s="243"/>
      <c r="N203" s="244"/>
      <c r="O203" s="244"/>
      <c r="P203" s="244"/>
      <c r="Q203" s="244"/>
      <c r="R203" s="244"/>
      <c r="S203" s="244"/>
      <c r="T203" s="245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6" t="s">
        <v>151</v>
      </c>
      <c r="AU203" s="246" t="s">
        <v>84</v>
      </c>
      <c r="AV203" s="13" t="s">
        <v>84</v>
      </c>
      <c r="AW203" s="13" t="s">
        <v>35</v>
      </c>
      <c r="AX203" s="13" t="s">
        <v>74</v>
      </c>
      <c r="AY203" s="246" t="s">
        <v>142</v>
      </c>
    </row>
    <row r="204" s="13" customFormat="1">
      <c r="A204" s="13"/>
      <c r="B204" s="235"/>
      <c r="C204" s="236"/>
      <c r="D204" s="237" t="s">
        <v>151</v>
      </c>
      <c r="E204" s="238" t="s">
        <v>19</v>
      </c>
      <c r="F204" s="239" t="s">
        <v>1322</v>
      </c>
      <c r="G204" s="236"/>
      <c r="H204" s="240">
        <v>4.6420000000000003</v>
      </c>
      <c r="I204" s="241"/>
      <c r="J204" s="236"/>
      <c r="K204" s="236"/>
      <c r="L204" s="242"/>
      <c r="M204" s="243"/>
      <c r="N204" s="244"/>
      <c r="O204" s="244"/>
      <c r="P204" s="244"/>
      <c r="Q204" s="244"/>
      <c r="R204" s="244"/>
      <c r="S204" s="244"/>
      <c r="T204" s="24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6" t="s">
        <v>151</v>
      </c>
      <c r="AU204" s="246" t="s">
        <v>84</v>
      </c>
      <c r="AV204" s="13" t="s">
        <v>84</v>
      </c>
      <c r="AW204" s="13" t="s">
        <v>35</v>
      </c>
      <c r="AX204" s="13" t="s">
        <v>74</v>
      </c>
      <c r="AY204" s="246" t="s">
        <v>142</v>
      </c>
    </row>
    <row r="205" s="14" customFormat="1">
      <c r="A205" s="14"/>
      <c r="B205" s="250"/>
      <c r="C205" s="251"/>
      <c r="D205" s="237" t="s">
        <v>151</v>
      </c>
      <c r="E205" s="252" t="s">
        <v>19</v>
      </c>
      <c r="F205" s="253" t="s">
        <v>196</v>
      </c>
      <c r="G205" s="251"/>
      <c r="H205" s="254">
        <v>34.268999999999998</v>
      </c>
      <c r="I205" s="255"/>
      <c r="J205" s="251"/>
      <c r="K205" s="251"/>
      <c r="L205" s="256"/>
      <c r="M205" s="257"/>
      <c r="N205" s="258"/>
      <c r="O205" s="258"/>
      <c r="P205" s="258"/>
      <c r="Q205" s="258"/>
      <c r="R205" s="258"/>
      <c r="S205" s="258"/>
      <c r="T205" s="259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0" t="s">
        <v>151</v>
      </c>
      <c r="AU205" s="260" t="s">
        <v>84</v>
      </c>
      <c r="AV205" s="14" t="s">
        <v>149</v>
      </c>
      <c r="AW205" s="14" t="s">
        <v>35</v>
      </c>
      <c r="AX205" s="14" t="s">
        <v>82</v>
      </c>
      <c r="AY205" s="260" t="s">
        <v>142</v>
      </c>
    </row>
    <row r="206" s="12" customFormat="1" ht="22.8" customHeight="1">
      <c r="A206" s="12"/>
      <c r="B206" s="205"/>
      <c r="C206" s="206"/>
      <c r="D206" s="207" t="s">
        <v>73</v>
      </c>
      <c r="E206" s="219" t="s">
        <v>393</v>
      </c>
      <c r="F206" s="219" t="s">
        <v>394</v>
      </c>
      <c r="G206" s="206"/>
      <c r="H206" s="206"/>
      <c r="I206" s="209"/>
      <c r="J206" s="220">
        <f>BK206</f>
        <v>0</v>
      </c>
      <c r="K206" s="206"/>
      <c r="L206" s="211"/>
      <c r="M206" s="212"/>
      <c r="N206" s="213"/>
      <c r="O206" s="213"/>
      <c r="P206" s="214">
        <f>P207</f>
        <v>0</v>
      </c>
      <c r="Q206" s="213"/>
      <c r="R206" s="214">
        <f>R207</f>
        <v>0</v>
      </c>
      <c r="S206" s="213"/>
      <c r="T206" s="215">
        <f>T207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16" t="s">
        <v>82</v>
      </c>
      <c r="AT206" s="217" t="s">
        <v>73</v>
      </c>
      <c r="AU206" s="217" t="s">
        <v>82</v>
      </c>
      <c r="AY206" s="216" t="s">
        <v>142</v>
      </c>
      <c r="BK206" s="218">
        <f>BK207</f>
        <v>0</v>
      </c>
    </row>
    <row r="207" s="2" customFormat="1" ht="21.75" customHeight="1">
      <c r="A207" s="40"/>
      <c r="B207" s="41"/>
      <c r="C207" s="221" t="s">
        <v>329</v>
      </c>
      <c r="D207" s="221" t="s">
        <v>145</v>
      </c>
      <c r="E207" s="222" t="s">
        <v>396</v>
      </c>
      <c r="F207" s="223" t="s">
        <v>1323</v>
      </c>
      <c r="G207" s="224" t="s">
        <v>367</v>
      </c>
      <c r="H207" s="225">
        <v>61.652000000000001</v>
      </c>
      <c r="I207" s="226"/>
      <c r="J207" s="227">
        <f>ROUND(I207*H207,2)</f>
        <v>0</v>
      </c>
      <c r="K207" s="228"/>
      <c r="L207" s="46"/>
      <c r="M207" s="229" t="s">
        <v>19</v>
      </c>
      <c r="N207" s="230" t="s">
        <v>45</v>
      </c>
      <c r="O207" s="86"/>
      <c r="P207" s="231">
        <f>O207*H207</f>
        <v>0</v>
      </c>
      <c r="Q207" s="231">
        <v>0</v>
      </c>
      <c r="R207" s="231">
        <f>Q207*H207</f>
        <v>0</v>
      </c>
      <c r="S207" s="231">
        <v>0</v>
      </c>
      <c r="T207" s="232">
        <f>S207*H207</f>
        <v>0</v>
      </c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R207" s="233" t="s">
        <v>149</v>
      </c>
      <c r="AT207" s="233" t="s">
        <v>145</v>
      </c>
      <c r="AU207" s="233" t="s">
        <v>84</v>
      </c>
      <c r="AY207" s="19" t="s">
        <v>142</v>
      </c>
      <c r="BE207" s="234">
        <f>IF(N207="základní",J207,0)</f>
        <v>0</v>
      </c>
      <c r="BF207" s="234">
        <f>IF(N207="snížená",J207,0)</f>
        <v>0</v>
      </c>
      <c r="BG207" s="234">
        <f>IF(N207="zákl. přenesená",J207,0)</f>
        <v>0</v>
      </c>
      <c r="BH207" s="234">
        <f>IF(N207="sníž. přenesená",J207,0)</f>
        <v>0</v>
      </c>
      <c r="BI207" s="234">
        <f>IF(N207="nulová",J207,0)</f>
        <v>0</v>
      </c>
      <c r="BJ207" s="19" t="s">
        <v>82</v>
      </c>
      <c r="BK207" s="234">
        <f>ROUND(I207*H207,2)</f>
        <v>0</v>
      </c>
      <c r="BL207" s="19" t="s">
        <v>149</v>
      </c>
      <c r="BM207" s="233" t="s">
        <v>1324</v>
      </c>
    </row>
    <row r="208" s="12" customFormat="1" ht="25.92" customHeight="1">
      <c r="A208" s="12"/>
      <c r="B208" s="205"/>
      <c r="C208" s="206"/>
      <c r="D208" s="207" t="s">
        <v>73</v>
      </c>
      <c r="E208" s="208" t="s">
        <v>399</v>
      </c>
      <c r="F208" s="208" t="s">
        <v>400</v>
      </c>
      <c r="G208" s="206"/>
      <c r="H208" s="206"/>
      <c r="I208" s="209"/>
      <c r="J208" s="210">
        <f>BK208</f>
        <v>0</v>
      </c>
      <c r="K208" s="206"/>
      <c r="L208" s="211"/>
      <c r="M208" s="212"/>
      <c r="N208" s="213"/>
      <c r="O208" s="213"/>
      <c r="P208" s="214">
        <f>P209+P225+P230+P238+P246+P267+P270+P280+P285+P302+P318+P333+P374+P394+P407</f>
        <v>0</v>
      </c>
      <c r="Q208" s="213"/>
      <c r="R208" s="214">
        <f>R209+R225+R230+R238+R246+R267+R270+R280+R285+R302+R318+R333+R374+R394+R407</f>
        <v>3.2560166000000001</v>
      </c>
      <c r="S208" s="213"/>
      <c r="T208" s="215">
        <f>T209+T225+T230+T238+T246+T267+T270+T280+T285+T302+T318+T333+T374+T394+T407</f>
        <v>7.1073900000000014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6" t="s">
        <v>84</v>
      </c>
      <c r="AT208" s="217" t="s">
        <v>73</v>
      </c>
      <c r="AU208" s="217" t="s">
        <v>74</v>
      </c>
      <c r="AY208" s="216" t="s">
        <v>142</v>
      </c>
      <c r="BK208" s="218">
        <f>BK209+BK225+BK230+BK238+BK246+BK267+BK270+BK280+BK285+BK302+BK318+BK333+BK374+BK394+BK407</f>
        <v>0</v>
      </c>
    </row>
    <row r="209" s="12" customFormat="1" ht="22.8" customHeight="1">
      <c r="A209" s="12"/>
      <c r="B209" s="205"/>
      <c r="C209" s="206"/>
      <c r="D209" s="207" t="s">
        <v>73</v>
      </c>
      <c r="E209" s="219" t="s">
        <v>1050</v>
      </c>
      <c r="F209" s="219" t="s">
        <v>1051</v>
      </c>
      <c r="G209" s="206"/>
      <c r="H209" s="206"/>
      <c r="I209" s="209"/>
      <c r="J209" s="220">
        <f>BK209</f>
        <v>0</v>
      </c>
      <c r="K209" s="206"/>
      <c r="L209" s="211"/>
      <c r="M209" s="212"/>
      <c r="N209" s="213"/>
      <c r="O209" s="213"/>
      <c r="P209" s="214">
        <f>SUM(P210:P224)</f>
        <v>0</v>
      </c>
      <c r="Q209" s="213"/>
      <c r="R209" s="214">
        <f>SUM(R210:R224)</f>
        <v>0.49348470000000005</v>
      </c>
      <c r="S209" s="213"/>
      <c r="T209" s="215">
        <f>SUM(T210:T224)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6" t="s">
        <v>84</v>
      </c>
      <c r="AT209" s="217" t="s">
        <v>73</v>
      </c>
      <c r="AU209" s="217" t="s">
        <v>82</v>
      </c>
      <c r="AY209" s="216" t="s">
        <v>142</v>
      </c>
      <c r="BK209" s="218">
        <f>SUM(BK210:BK224)</f>
        <v>0</v>
      </c>
    </row>
    <row r="210" s="2" customFormat="1" ht="16.5" customHeight="1">
      <c r="A210" s="40"/>
      <c r="B210" s="41"/>
      <c r="C210" s="221" t="s">
        <v>333</v>
      </c>
      <c r="D210" s="221" t="s">
        <v>145</v>
      </c>
      <c r="E210" s="222" t="s">
        <v>1052</v>
      </c>
      <c r="F210" s="223" t="s">
        <v>1053</v>
      </c>
      <c r="G210" s="224" t="s">
        <v>174</v>
      </c>
      <c r="H210" s="225">
        <v>78.540000000000006</v>
      </c>
      <c r="I210" s="226"/>
      <c r="J210" s="227">
        <f>ROUND(I210*H210,2)</f>
        <v>0</v>
      </c>
      <c r="K210" s="228"/>
      <c r="L210" s="46"/>
      <c r="M210" s="229" t="s">
        <v>19</v>
      </c>
      <c r="N210" s="230" t="s">
        <v>45</v>
      </c>
      <c r="O210" s="86"/>
      <c r="P210" s="231">
        <f>O210*H210</f>
        <v>0</v>
      </c>
      <c r="Q210" s="231">
        <v>0</v>
      </c>
      <c r="R210" s="231">
        <f>Q210*H210</f>
        <v>0</v>
      </c>
      <c r="S210" s="231">
        <v>0</v>
      </c>
      <c r="T210" s="232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33" t="s">
        <v>234</v>
      </c>
      <c r="AT210" s="233" t="s">
        <v>145</v>
      </c>
      <c r="AU210" s="233" t="s">
        <v>84</v>
      </c>
      <c r="AY210" s="19" t="s">
        <v>142</v>
      </c>
      <c r="BE210" s="234">
        <f>IF(N210="základní",J210,0)</f>
        <v>0</v>
      </c>
      <c r="BF210" s="234">
        <f>IF(N210="snížená",J210,0)</f>
        <v>0</v>
      </c>
      <c r="BG210" s="234">
        <f>IF(N210="zákl. přenesená",J210,0)</f>
        <v>0</v>
      </c>
      <c r="BH210" s="234">
        <f>IF(N210="sníž. přenesená",J210,0)</f>
        <v>0</v>
      </c>
      <c r="BI210" s="234">
        <f>IF(N210="nulová",J210,0)</f>
        <v>0</v>
      </c>
      <c r="BJ210" s="19" t="s">
        <v>82</v>
      </c>
      <c r="BK210" s="234">
        <f>ROUND(I210*H210,2)</f>
        <v>0</v>
      </c>
      <c r="BL210" s="19" t="s">
        <v>234</v>
      </c>
      <c r="BM210" s="233" t="s">
        <v>1325</v>
      </c>
    </row>
    <row r="211" s="2" customFormat="1" ht="16.5" customHeight="1">
      <c r="A211" s="40"/>
      <c r="B211" s="41"/>
      <c r="C211" s="282" t="s">
        <v>338</v>
      </c>
      <c r="D211" s="282" t="s">
        <v>263</v>
      </c>
      <c r="E211" s="283" t="s">
        <v>1055</v>
      </c>
      <c r="F211" s="284" t="s">
        <v>1056</v>
      </c>
      <c r="G211" s="285" t="s">
        <v>367</v>
      </c>
      <c r="H211" s="286">
        <v>0.024</v>
      </c>
      <c r="I211" s="287"/>
      <c r="J211" s="288">
        <f>ROUND(I211*H211,2)</f>
        <v>0</v>
      </c>
      <c r="K211" s="289"/>
      <c r="L211" s="290"/>
      <c r="M211" s="291" t="s">
        <v>19</v>
      </c>
      <c r="N211" s="292" t="s">
        <v>45</v>
      </c>
      <c r="O211" s="86"/>
      <c r="P211" s="231">
        <f>O211*H211</f>
        <v>0</v>
      </c>
      <c r="Q211" s="231">
        <v>1</v>
      </c>
      <c r="R211" s="231">
        <f>Q211*H211</f>
        <v>0.024</v>
      </c>
      <c r="S211" s="231">
        <v>0</v>
      </c>
      <c r="T211" s="232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33" t="s">
        <v>313</v>
      </c>
      <c r="AT211" s="233" t="s">
        <v>263</v>
      </c>
      <c r="AU211" s="233" t="s">
        <v>84</v>
      </c>
      <c r="AY211" s="19" t="s">
        <v>142</v>
      </c>
      <c r="BE211" s="234">
        <f>IF(N211="základní",J211,0)</f>
        <v>0</v>
      </c>
      <c r="BF211" s="234">
        <f>IF(N211="snížená",J211,0)</f>
        <v>0</v>
      </c>
      <c r="BG211" s="234">
        <f>IF(N211="zákl. přenesená",J211,0)</f>
        <v>0</v>
      </c>
      <c r="BH211" s="234">
        <f>IF(N211="sníž. přenesená",J211,0)</f>
        <v>0</v>
      </c>
      <c r="BI211" s="234">
        <f>IF(N211="nulová",J211,0)</f>
        <v>0</v>
      </c>
      <c r="BJ211" s="19" t="s">
        <v>82</v>
      </c>
      <c r="BK211" s="234">
        <f>ROUND(I211*H211,2)</f>
        <v>0</v>
      </c>
      <c r="BL211" s="19" t="s">
        <v>234</v>
      </c>
      <c r="BM211" s="233" t="s">
        <v>1326</v>
      </c>
    </row>
    <row r="212" s="13" customFormat="1">
      <c r="A212" s="13"/>
      <c r="B212" s="235"/>
      <c r="C212" s="236"/>
      <c r="D212" s="237" t="s">
        <v>151</v>
      </c>
      <c r="E212" s="236"/>
      <c r="F212" s="239" t="s">
        <v>1327</v>
      </c>
      <c r="G212" s="236"/>
      <c r="H212" s="240">
        <v>0.024</v>
      </c>
      <c r="I212" s="241"/>
      <c r="J212" s="236"/>
      <c r="K212" s="236"/>
      <c r="L212" s="242"/>
      <c r="M212" s="243"/>
      <c r="N212" s="244"/>
      <c r="O212" s="244"/>
      <c r="P212" s="244"/>
      <c r="Q212" s="244"/>
      <c r="R212" s="244"/>
      <c r="S212" s="244"/>
      <c r="T212" s="245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6" t="s">
        <v>151</v>
      </c>
      <c r="AU212" s="246" t="s">
        <v>84</v>
      </c>
      <c r="AV212" s="13" t="s">
        <v>84</v>
      </c>
      <c r="AW212" s="13" t="s">
        <v>4</v>
      </c>
      <c r="AX212" s="13" t="s">
        <v>82</v>
      </c>
      <c r="AY212" s="246" t="s">
        <v>142</v>
      </c>
    </row>
    <row r="213" s="2" customFormat="1" ht="21.75" customHeight="1">
      <c r="A213" s="40"/>
      <c r="B213" s="41"/>
      <c r="C213" s="221" t="s">
        <v>348</v>
      </c>
      <c r="D213" s="221" t="s">
        <v>145</v>
      </c>
      <c r="E213" s="222" t="s">
        <v>1328</v>
      </c>
      <c r="F213" s="223" t="s">
        <v>1329</v>
      </c>
      <c r="G213" s="224" t="s">
        <v>174</v>
      </c>
      <c r="H213" s="225">
        <v>5.04</v>
      </c>
      <c r="I213" s="226"/>
      <c r="J213" s="227">
        <f>ROUND(I213*H213,2)</f>
        <v>0</v>
      </c>
      <c r="K213" s="228"/>
      <c r="L213" s="46"/>
      <c r="M213" s="229" t="s">
        <v>19</v>
      </c>
      <c r="N213" s="230" t="s">
        <v>45</v>
      </c>
      <c r="O213" s="86"/>
      <c r="P213" s="231">
        <f>O213*H213</f>
        <v>0</v>
      </c>
      <c r="Q213" s="231">
        <v>0</v>
      </c>
      <c r="R213" s="231">
        <f>Q213*H213</f>
        <v>0</v>
      </c>
      <c r="S213" s="231">
        <v>0</v>
      </c>
      <c r="T213" s="232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33" t="s">
        <v>234</v>
      </c>
      <c r="AT213" s="233" t="s">
        <v>145</v>
      </c>
      <c r="AU213" s="233" t="s">
        <v>84</v>
      </c>
      <c r="AY213" s="19" t="s">
        <v>142</v>
      </c>
      <c r="BE213" s="234">
        <f>IF(N213="základní",J213,0)</f>
        <v>0</v>
      </c>
      <c r="BF213" s="234">
        <f>IF(N213="snížená",J213,0)</f>
        <v>0</v>
      </c>
      <c r="BG213" s="234">
        <f>IF(N213="zákl. přenesená",J213,0)</f>
        <v>0</v>
      </c>
      <c r="BH213" s="234">
        <f>IF(N213="sníž. přenesená",J213,0)</f>
        <v>0</v>
      </c>
      <c r="BI213" s="234">
        <f>IF(N213="nulová",J213,0)</f>
        <v>0</v>
      </c>
      <c r="BJ213" s="19" t="s">
        <v>82</v>
      </c>
      <c r="BK213" s="234">
        <f>ROUND(I213*H213,2)</f>
        <v>0</v>
      </c>
      <c r="BL213" s="19" t="s">
        <v>234</v>
      </c>
      <c r="BM213" s="233" t="s">
        <v>1330</v>
      </c>
    </row>
    <row r="214" s="13" customFormat="1">
      <c r="A214" s="13"/>
      <c r="B214" s="235"/>
      <c r="C214" s="236"/>
      <c r="D214" s="237" t="s">
        <v>151</v>
      </c>
      <c r="E214" s="238" t="s">
        <v>19</v>
      </c>
      <c r="F214" s="239" t="s">
        <v>1274</v>
      </c>
      <c r="G214" s="236"/>
      <c r="H214" s="240">
        <v>5.04</v>
      </c>
      <c r="I214" s="241"/>
      <c r="J214" s="236"/>
      <c r="K214" s="236"/>
      <c r="L214" s="242"/>
      <c r="M214" s="243"/>
      <c r="N214" s="244"/>
      <c r="O214" s="244"/>
      <c r="P214" s="244"/>
      <c r="Q214" s="244"/>
      <c r="R214" s="244"/>
      <c r="S214" s="244"/>
      <c r="T214" s="245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6" t="s">
        <v>151</v>
      </c>
      <c r="AU214" s="246" t="s">
        <v>84</v>
      </c>
      <c r="AV214" s="13" t="s">
        <v>84</v>
      </c>
      <c r="AW214" s="13" t="s">
        <v>35</v>
      </c>
      <c r="AX214" s="13" t="s">
        <v>82</v>
      </c>
      <c r="AY214" s="246" t="s">
        <v>142</v>
      </c>
    </row>
    <row r="215" s="2" customFormat="1" ht="16.5" customHeight="1">
      <c r="A215" s="40"/>
      <c r="B215" s="41"/>
      <c r="C215" s="282" t="s">
        <v>353</v>
      </c>
      <c r="D215" s="282" t="s">
        <v>263</v>
      </c>
      <c r="E215" s="283" t="s">
        <v>1331</v>
      </c>
      <c r="F215" s="284" t="s">
        <v>1332</v>
      </c>
      <c r="G215" s="285" t="s">
        <v>608</v>
      </c>
      <c r="H215" s="286">
        <v>7.5599999999999996</v>
      </c>
      <c r="I215" s="287"/>
      <c r="J215" s="288">
        <f>ROUND(I215*H215,2)</f>
        <v>0</v>
      </c>
      <c r="K215" s="289"/>
      <c r="L215" s="290"/>
      <c r="M215" s="291" t="s">
        <v>19</v>
      </c>
      <c r="N215" s="292" t="s">
        <v>45</v>
      </c>
      <c r="O215" s="86"/>
      <c r="P215" s="231">
        <f>O215*H215</f>
        <v>0</v>
      </c>
      <c r="Q215" s="231">
        <v>0.001</v>
      </c>
      <c r="R215" s="231">
        <f>Q215*H215</f>
        <v>0.0075599999999999999</v>
      </c>
      <c r="S215" s="231">
        <v>0</v>
      </c>
      <c r="T215" s="232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33" t="s">
        <v>313</v>
      </c>
      <c r="AT215" s="233" t="s">
        <v>263</v>
      </c>
      <c r="AU215" s="233" t="s">
        <v>84</v>
      </c>
      <c r="AY215" s="19" t="s">
        <v>142</v>
      </c>
      <c r="BE215" s="234">
        <f>IF(N215="základní",J215,0)</f>
        <v>0</v>
      </c>
      <c r="BF215" s="234">
        <f>IF(N215="snížená",J215,0)</f>
        <v>0</v>
      </c>
      <c r="BG215" s="234">
        <f>IF(N215="zákl. přenesená",J215,0)</f>
        <v>0</v>
      </c>
      <c r="BH215" s="234">
        <f>IF(N215="sníž. přenesená",J215,0)</f>
        <v>0</v>
      </c>
      <c r="BI215" s="234">
        <f>IF(N215="nulová",J215,0)</f>
        <v>0</v>
      </c>
      <c r="BJ215" s="19" t="s">
        <v>82</v>
      </c>
      <c r="BK215" s="234">
        <f>ROUND(I215*H215,2)</f>
        <v>0</v>
      </c>
      <c r="BL215" s="19" t="s">
        <v>234</v>
      </c>
      <c r="BM215" s="233" t="s">
        <v>1333</v>
      </c>
    </row>
    <row r="216" s="13" customFormat="1">
      <c r="A216" s="13"/>
      <c r="B216" s="235"/>
      <c r="C216" s="236"/>
      <c r="D216" s="237" t="s">
        <v>151</v>
      </c>
      <c r="E216" s="236"/>
      <c r="F216" s="239" t="s">
        <v>1334</v>
      </c>
      <c r="G216" s="236"/>
      <c r="H216" s="240">
        <v>7.5599999999999996</v>
      </c>
      <c r="I216" s="241"/>
      <c r="J216" s="236"/>
      <c r="K216" s="236"/>
      <c r="L216" s="242"/>
      <c r="M216" s="243"/>
      <c r="N216" s="244"/>
      <c r="O216" s="244"/>
      <c r="P216" s="244"/>
      <c r="Q216" s="244"/>
      <c r="R216" s="244"/>
      <c r="S216" s="244"/>
      <c r="T216" s="24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6" t="s">
        <v>151</v>
      </c>
      <c r="AU216" s="246" t="s">
        <v>84</v>
      </c>
      <c r="AV216" s="13" t="s">
        <v>84</v>
      </c>
      <c r="AW216" s="13" t="s">
        <v>4</v>
      </c>
      <c r="AX216" s="13" t="s">
        <v>82</v>
      </c>
      <c r="AY216" s="246" t="s">
        <v>142</v>
      </c>
    </row>
    <row r="217" s="2" customFormat="1" ht="21.75" customHeight="1">
      <c r="A217" s="40"/>
      <c r="B217" s="41"/>
      <c r="C217" s="221" t="s">
        <v>358</v>
      </c>
      <c r="D217" s="221" t="s">
        <v>145</v>
      </c>
      <c r="E217" s="222" t="s">
        <v>1335</v>
      </c>
      <c r="F217" s="223" t="s">
        <v>1336</v>
      </c>
      <c r="G217" s="224" t="s">
        <v>174</v>
      </c>
      <c r="H217" s="225">
        <v>4</v>
      </c>
      <c r="I217" s="226"/>
      <c r="J217" s="227">
        <f>ROUND(I217*H217,2)</f>
        <v>0</v>
      </c>
      <c r="K217" s="228"/>
      <c r="L217" s="46"/>
      <c r="M217" s="229" t="s">
        <v>19</v>
      </c>
      <c r="N217" s="230" t="s">
        <v>45</v>
      </c>
      <c r="O217" s="86"/>
      <c r="P217" s="231">
        <f>O217*H217</f>
        <v>0</v>
      </c>
      <c r="Q217" s="231">
        <v>0</v>
      </c>
      <c r="R217" s="231">
        <f>Q217*H217</f>
        <v>0</v>
      </c>
      <c r="S217" s="231">
        <v>0</v>
      </c>
      <c r="T217" s="232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33" t="s">
        <v>234</v>
      </c>
      <c r="AT217" s="233" t="s">
        <v>145</v>
      </c>
      <c r="AU217" s="233" t="s">
        <v>84</v>
      </c>
      <c r="AY217" s="19" t="s">
        <v>142</v>
      </c>
      <c r="BE217" s="234">
        <f>IF(N217="základní",J217,0)</f>
        <v>0</v>
      </c>
      <c r="BF217" s="234">
        <f>IF(N217="snížená",J217,0)</f>
        <v>0</v>
      </c>
      <c r="BG217" s="234">
        <f>IF(N217="zákl. přenesená",J217,0)</f>
        <v>0</v>
      </c>
      <c r="BH217" s="234">
        <f>IF(N217="sníž. přenesená",J217,0)</f>
        <v>0</v>
      </c>
      <c r="BI217" s="234">
        <f>IF(N217="nulová",J217,0)</f>
        <v>0</v>
      </c>
      <c r="BJ217" s="19" t="s">
        <v>82</v>
      </c>
      <c r="BK217" s="234">
        <f>ROUND(I217*H217,2)</f>
        <v>0</v>
      </c>
      <c r="BL217" s="19" t="s">
        <v>234</v>
      </c>
      <c r="BM217" s="233" t="s">
        <v>1337</v>
      </c>
    </row>
    <row r="218" s="13" customFormat="1">
      <c r="A218" s="13"/>
      <c r="B218" s="235"/>
      <c r="C218" s="236"/>
      <c r="D218" s="237" t="s">
        <v>151</v>
      </c>
      <c r="E218" s="238" t="s">
        <v>19</v>
      </c>
      <c r="F218" s="239" t="s">
        <v>1338</v>
      </c>
      <c r="G218" s="236"/>
      <c r="H218" s="240">
        <v>4</v>
      </c>
      <c r="I218" s="241"/>
      <c r="J218" s="236"/>
      <c r="K218" s="236"/>
      <c r="L218" s="242"/>
      <c r="M218" s="243"/>
      <c r="N218" s="244"/>
      <c r="O218" s="244"/>
      <c r="P218" s="244"/>
      <c r="Q218" s="244"/>
      <c r="R218" s="244"/>
      <c r="S218" s="244"/>
      <c r="T218" s="245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6" t="s">
        <v>151</v>
      </c>
      <c r="AU218" s="246" t="s">
        <v>84</v>
      </c>
      <c r="AV218" s="13" t="s">
        <v>84</v>
      </c>
      <c r="AW218" s="13" t="s">
        <v>35</v>
      </c>
      <c r="AX218" s="13" t="s">
        <v>82</v>
      </c>
      <c r="AY218" s="246" t="s">
        <v>142</v>
      </c>
    </row>
    <row r="219" s="2" customFormat="1" ht="16.5" customHeight="1">
      <c r="A219" s="40"/>
      <c r="B219" s="41"/>
      <c r="C219" s="282" t="s">
        <v>364</v>
      </c>
      <c r="D219" s="282" t="s">
        <v>263</v>
      </c>
      <c r="E219" s="283" t="s">
        <v>1331</v>
      </c>
      <c r="F219" s="284" t="s">
        <v>1332</v>
      </c>
      <c r="G219" s="285" t="s">
        <v>608</v>
      </c>
      <c r="H219" s="286">
        <v>6</v>
      </c>
      <c r="I219" s="287"/>
      <c r="J219" s="288">
        <f>ROUND(I219*H219,2)</f>
        <v>0</v>
      </c>
      <c r="K219" s="289"/>
      <c r="L219" s="290"/>
      <c r="M219" s="291" t="s">
        <v>19</v>
      </c>
      <c r="N219" s="292" t="s">
        <v>45</v>
      </c>
      <c r="O219" s="86"/>
      <c r="P219" s="231">
        <f>O219*H219</f>
        <v>0</v>
      </c>
      <c r="Q219" s="231">
        <v>0.001</v>
      </c>
      <c r="R219" s="231">
        <f>Q219*H219</f>
        <v>0.0060000000000000001</v>
      </c>
      <c r="S219" s="231">
        <v>0</v>
      </c>
      <c r="T219" s="232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33" t="s">
        <v>313</v>
      </c>
      <c r="AT219" s="233" t="s">
        <v>263</v>
      </c>
      <c r="AU219" s="233" t="s">
        <v>84</v>
      </c>
      <c r="AY219" s="19" t="s">
        <v>142</v>
      </c>
      <c r="BE219" s="234">
        <f>IF(N219="základní",J219,0)</f>
        <v>0</v>
      </c>
      <c r="BF219" s="234">
        <f>IF(N219="snížená",J219,0)</f>
        <v>0</v>
      </c>
      <c r="BG219" s="234">
        <f>IF(N219="zákl. přenesená",J219,0)</f>
        <v>0</v>
      </c>
      <c r="BH219" s="234">
        <f>IF(N219="sníž. přenesená",J219,0)</f>
        <v>0</v>
      </c>
      <c r="BI219" s="234">
        <f>IF(N219="nulová",J219,0)</f>
        <v>0</v>
      </c>
      <c r="BJ219" s="19" t="s">
        <v>82</v>
      </c>
      <c r="BK219" s="234">
        <f>ROUND(I219*H219,2)</f>
        <v>0</v>
      </c>
      <c r="BL219" s="19" t="s">
        <v>234</v>
      </c>
      <c r="BM219" s="233" t="s">
        <v>1339</v>
      </c>
    </row>
    <row r="220" s="13" customFormat="1">
      <c r="A220" s="13"/>
      <c r="B220" s="235"/>
      <c r="C220" s="236"/>
      <c r="D220" s="237" t="s">
        <v>151</v>
      </c>
      <c r="E220" s="236"/>
      <c r="F220" s="239" t="s">
        <v>1340</v>
      </c>
      <c r="G220" s="236"/>
      <c r="H220" s="240">
        <v>6</v>
      </c>
      <c r="I220" s="241"/>
      <c r="J220" s="236"/>
      <c r="K220" s="236"/>
      <c r="L220" s="242"/>
      <c r="M220" s="243"/>
      <c r="N220" s="244"/>
      <c r="O220" s="244"/>
      <c r="P220" s="244"/>
      <c r="Q220" s="244"/>
      <c r="R220" s="244"/>
      <c r="S220" s="244"/>
      <c r="T220" s="245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6" t="s">
        <v>151</v>
      </c>
      <c r="AU220" s="246" t="s">
        <v>84</v>
      </c>
      <c r="AV220" s="13" t="s">
        <v>84</v>
      </c>
      <c r="AW220" s="13" t="s">
        <v>4</v>
      </c>
      <c r="AX220" s="13" t="s">
        <v>82</v>
      </c>
      <c r="AY220" s="246" t="s">
        <v>142</v>
      </c>
    </row>
    <row r="221" s="2" customFormat="1" ht="16.5" customHeight="1">
      <c r="A221" s="40"/>
      <c r="B221" s="41"/>
      <c r="C221" s="221" t="s">
        <v>370</v>
      </c>
      <c r="D221" s="221" t="s">
        <v>145</v>
      </c>
      <c r="E221" s="222" t="s">
        <v>1059</v>
      </c>
      <c r="F221" s="223" t="s">
        <v>1060</v>
      </c>
      <c r="G221" s="224" t="s">
        <v>174</v>
      </c>
      <c r="H221" s="225">
        <v>78.540000000000006</v>
      </c>
      <c r="I221" s="226"/>
      <c r="J221" s="227">
        <f>ROUND(I221*H221,2)</f>
        <v>0</v>
      </c>
      <c r="K221" s="228"/>
      <c r="L221" s="46"/>
      <c r="M221" s="229" t="s">
        <v>19</v>
      </c>
      <c r="N221" s="230" t="s">
        <v>45</v>
      </c>
      <c r="O221" s="86"/>
      <c r="P221" s="231">
        <f>O221*H221</f>
        <v>0</v>
      </c>
      <c r="Q221" s="231">
        <v>0.00040000000000000002</v>
      </c>
      <c r="R221" s="231">
        <f>Q221*H221</f>
        <v>0.031416000000000006</v>
      </c>
      <c r="S221" s="231">
        <v>0</v>
      </c>
      <c r="T221" s="232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33" t="s">
        <v>234</v>
      </c>
      <c r="AT221" s="233" t="s">
        <v>145</v>
      </c>
      <c r="AU221" s="233" t="s">
        <v>84</v>
      </c>
      <c r="AY221" s="19" t="s">
        <v>142</v>
      </c>
      <c r="BE221" s="234">
        <f>IF(N221="základní",J221,0)</f>
        <v>0</v>
      </c>
      <c r="BF221" s="234">
        <f>IF(N221="snížená",J221,0)</f>
        <v>0</v>
      </c>
      <c r="BG221" s="234">
        <f>IF(N221="zákl. přenesená",J221,0)</f>
        <v>0</v>
      </c>
      <c r="BH221" s="234">
        <f>IF(N221="sníž. přenesená",J221,0)</f>
        <v>0</v>
      </c>
      <c r="BI221" s="234">
        <f>IF(N221="nulová",J221,0)</f>
        <v>0</v>
      </c>
      <c r="BJ221" s="19" t="s">
        <v>82</v>
      </c>
      <c r="BK221" s="234">
        <f>ROUND(I221*H221,2)</f>
        <v>0</v>
      </c>
      <c r="BL221" s="19" t="s">
        <v>234</v>
      </c>
      <c r="BM221" s="233" t="s">
        <v>1341</v>
      </c>
    </row>
    <row r="222" s="2" customFormat="1" ht="21.75" customHeight="1">
      <c r="A222" s="40"/>
      <c r="B222" s="41"/>
      <c r="C222" s="282" t="s">
        <v>374</v>
      </c>
      <c r="D222" s="282" t="s">
        <v>263</v>
      </c>
      <c r="E222" s="283" t="s">
        <v>1062</v>
      </c>
      <c r="F222" s="284" t="s">
        <v>1063</v>
      </c>
      <c r="G222" s="285" t="s">
        <v>174</v>
      </c>
      <c r="H222" s="286">
        <v>90.320999999999998</v>
      </c>
      <c r="I222" s="287"/>
      <c r="J222" s="288">
        <f>ROUND(I222*H222,2)</f>
        <v>0</v>
      </c>
      <c r="K222" s="289"/>
      <c r="L222" s="290"/>
      <c r="M222" s="291" t="s">
        <v>19</v>
      </c>
      <c r="N222" s="292" t="s">
        <v>45</v>
      </c>
      <c r="O222" s="86"/>
      <c r="P222" s="231">
        <f>O222*H222</f>
        <v>0</v>
      </c>
      <c r="Q222" s="231">
        <v>0.0047000000000000002</v>
      </c>
      <c r="R222" s="231">
        <f>Q222*H222</f>
        <v>0.42450870000000002</v>
      </c>
      <c r="S222" s="231">
        <v>0</v>
      </c>
      <c r="T222" s="232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33" t="s">
        <v>313</v>
      </c>
      <c r="AT222" s="233" t="s">
        <v>263</v>
      </c>
      <c r="AU222" s="233" t="s">
        <v>84</v>
      </c>
      <c r="AY222" s="19" t="s">
        <v>142</v>
      </c>
      <c r="BE222" s="234">
        <f>IF(N222="základní",J222,0)</f>
        <v>0</v>
      </c>
      <c r="BF222" s="234">
        <f>IF(N222="snížená",J222,0)</f>
        <v>0</v>
      </c>
      <c r="BG222" s="234">
        <f>IF(N222="zákl. přenesená",J222,0)</f>
        <v>0</v>
      </c>
      <c r="BH222" s="234">
        <f>IF(N222="sníž. přenesená",J222,0)</f>
        <v>0</v>
      </c>
      <c r="BI222" s="234">
        <f>IF(N222="nulová",J222,0)</f>
        <v>0</v>
      </c>
      <c r="BJ222" s="19" t="s">
        <v>82</v>
      </c>
      <c r="BK222" s="234">
        <f>ROUND(I222*H222,2)</f>
        <v>0</v>
      </c>
      <c r="BL222" s="19" t="s">
        <v>234</v>
      </c>
      <c r="BM222" s="233" t="s">
        <v>1342</v>
      </c>
    </row>
    <row r="223" s="13" customFormat="1">
      <c r="A223" s="13"/>
      <c r="B223" s="235"/>
      <c r="C223" s="236"/>
      <c r="D223" s="237" t="s">
        <v>151</v>
      </c>
      <c r="E223" s="236"/>
      <c r="F223" s="239" t="s">
        <v>1343</v>
      </c>
      <c r="G223" s="236"/>
      <c r="H223" s="240">
        <v>90.320999999999998</v>
      </c>
      <c r="I223" s="241"/>
      <c r="J223" s="236"/>
      <c r="K223" s="236"/>
      <c r="L223" s="242"/>
      <c r="M223" s="243"/>
      <c r="N223" s="244"/>
      <c r="O223" s="244"/>
      <c r="P223" s="244"/>
      <c r="Q223" s="244"/>
      <c r="R223" s="244"/>
      <c r="S223" s="244"/>
      <c r="T223" s="245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6" t="s">
        <v>151</v>
      </c>
      <c r="AU223" s="246" t="s">
        <v>84</v>
      </c>
      <c r="AV223" s="13" t="s">
        <v>84</v>
      </c>
      <c r="AW223" s="13" t="s">
        <v>4</v>
      </c>
      <c r="AX223" s="13" t="s">
        <v>82</v>
      </c>
      <c r="AY223" s="246" t="s">
        <v>142</v>
      </c>
    </row>
    <row r="224" s="2" customFormat="1" ht="21.75" customHeight="1">
      <c r="A224" s="40"/>
      <c r="B224" s="41"/>
      <c r="C224" s="221" t="s">
        <v>378</v>
      </c>
      <c r="D224" s="221" t="s">
        <v>145</v>
      </c>
      <c r="E224" s="222" t="s">
        <v>1066</v>
      </c>
      <c r="F224" s="223" t="s">
        <v>1067</v>
      </c>
      <c r="G224" s="224" t="s">
        <v>478</v>
      </c>
      <c r="H224" s="293"/>
      <c r="I224" s="226"/>
      <c r="J224" s="227">
        <f>ROUND(I224*H224,2)</f>
        <v>0</v>
      </c>
      <c r="K224" s="228"/>
      <c r="L224" s="46"/>
      <c r="M224" s="229" t="s">
        <v>19</v>
      </c>
      <c r="N224" s="230" t="s">
        <v>45</v>
      </c>
      <c r="O224" s="86"/>
      <c r="P224" s="231">
        <f>O224*H224</f>
        <v>0</v>
      </c>
      <c r="Q224" s="231">
        <v>0</v>
      </c>
      <c r="R224" s="231">
        <f>Q224*H224</f>
        <v>0</v>
      </c>
      <c r="S224" s="231">
        <v>0</v>
      </c>
      <c r="T224" s="232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33" t="s">
        <v>234</v>
      </c>
      <c r="AT224" s="233" t="s">
        <v>145</v>
      </c>
      <c r="AU224" s="233" t="s">
        <v>84</v>
      </c>
      <c r="AY224" s="19" t="s">
        <v>142</v>
      </c>
      <c r="BE224" s="234">
        <f>IF(N224="základní",J224,0)</f>
        <v>0</v>
      </c>
      <c r="BF224" s="234">
        <f>IF(N224="snížená",J224,0)</f>
        <v>0</v>
      </c>
      <c r="BG224" s="234">
        <f>IF(N224="zákl. přenesená",J224,0)</f>
        <v>0</v>
      </c>
      <c r="BH224" s="234">
        <f>IF(N224="sníž. přenesená",J224,0)</f>
        <v>0</v>
      </c>
      <c r="BI224" s="234">
        <f>IF(N224="nulová",J224,0)</f>
        <v>0</v>
      </c>
      <c r="BJ224" s="19" t="s">
        <v>82</v>
      </c>
      <c r="BK224" s="234">
        <f>ROUND(I224*H224,2)</f>
        <v>0</v>
      </c>
      <c r="BL224" s="19" t="s">
        <v>234</v>
      </c>
      <c r="BM224" s="233" t="s">
        <v>1344</v>
      </c>
    </row>
    <row r="225" s="12" customFormat="1" ht="22.8" customHeight="1">
      <c r="A225" s="12"/>
      <c r="B225" s="205"/>
      <c r="C225" s="206"/>
      <c r="D225" s="207" t="s">
        <v>73</v>
      </c>
      <c r="E225" s="219" t="s">
        <v>1069</v>
      </c>
      <c r="F225" s="219" t="s">
        <v>1070</v>
      </c>
      <c r="G225" s="206"/>
      <c r="H225" s="206"/>
      <c r="I225" s="209"/>
      <c r="J225" s="220">
        <f>BK225</f>
        <v>0</v>
      </c>
      <c r="K225" s="206"/>
      <c r="L225" s="211"/>
      <c r="M225" s="212"/>
      <c r="N225" s="213"/>
      <c r="O225" s="213"/>
      <c r="P225" s="214">
        <f>SUM(P226:P229)</f>
        <v>0</v>
      </c>
      <c r="Q225" s="213"/>
      <c r="R225" s="214">
        <f>SUM(R226:R229)</f>
        <v>0.20027750000000003</v>
      </c>
      <c r="S225" s="213"/>
      <c r="T225" s="215">
        <f>SUM(T226:T229)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6" t="s">
        <v>84</v>
      </c>
      <c r="AT225" s="217" t="s">
        <v>73</v>
      </c>
      <c r="AU225" s="217" t="s">
        <v>82</v>
      </c>
      <c r="AY225" s="216" t="s">
        <v>142</v>
      </c>
      <c r="BK225" s="218">
        <f>SUM(BK226:BK229)</f>
        <v>0</v>
      </c>
    </row>
    <row r="226" s="2" customFormat="1" ht="21.75" customHeight="1">
      <c r="A226" s="40"/>
      <c r="B226" s="41"/>
      <c r="C226" s="221" t="s">
        <v>383</v>
      </c>
      <c r="D226" s="221" t="s">
        <v>145</v>
      </c>
      <c r="E226" s="222" t="s">
        <v>1071</v>
      </c>
      <c r="F226" s="223" t="s">
        <v>1072</v>
      </c>
      <c r="G226" s="224" t="s">
        <v>174</v>
      </c>
      <c r="H226" s="225">
        <v>78.540000000000006</v>
      </c>
      <c r="I226" s="226"/>
      <c r="J226" s="227">
        <f>ROUND(I226*H226,2)</f>
        <v>0</v>
      </c>
      <c r="K226" s="228"/>
      <c r="L226" s="46"/>
      <c r="M226" s="229" t="s">
        <v>19</v>
      </c>
      <c r="N226" s="230" t="s">
        <v>45</v>
      </c>
      <c r="O226" s="86"/>
      <c r="P226" s="231">
        <f>O226*H226</f>
        <v>0</v>
      </c>
      <c r="Q226" s="231">
        <v>0</v>
      </c>
      <c r="R226" s="231">
        <f>Q226*H226</f>
        <v>0</v>
      </c>
      <c r="S226" s="231">
        <v>0</v>
      </c>
      <c r="T226" s="232">
        <f>S226*H226</f>
        <v>0</v>
      </c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R226" s="233" t="s">
        <v>234</v>
      </c>
      <c r="AT226" s="233" t="s">
        <v>145</v>
      </c>
      <c r="AU226" s="233" t="s">
        <v>84</v>
      </c>
      <c r="AY226" s="19" t="s">
        <v>142</v>
      </c>
      <c r="BE226" s="234">
        <f>IF(N226="základní",J226,0)</f>
        <v>0</v>
      </c>
      <c r="BF226" s="234">
        <f>IF(N226="snížená",J226,0)</f>
        <v>0</v>
      </c>
      <c r="BG226" s="234">
        <f>IF(N226="zákl. přenesená",J226,0)</f>
        <v>0</v>
      </c>
      <c r="BH226" s="234">
        <f>IF(N226="sníž. přenesená",J226,0)</f>
        <v>0</v>
      </c>
      <c r="BI226" s="234">
        <f>IF(N226="nulová",J226,0)</f>
        <v>0</v>
      </c>
      <c r="BJ226" s="19" t="s">
        <v>82</v>
      </c>
      <c r="BK226" s="234">
        <f>ROUND(I226*H226,2)</f>
        <v>0</v>
      </c>
      <c r="BL226" s="19" t="s">
        <v>234</v>
      </c>
      <c r="BM226" s="233" t="s">
        <v>1345</v>
      </c>
    </row>
    <row r="227" s="2" customFormat="1" ht="16.5" customHeight="1">
      <c r="A227" s="40"/>
      <c r="B227" s="41"/>
      <c r="C227" s="282" t="s">
        <v>389</v>
      </c>
      <c r="D227" s="282" t="s">
        <v>263</v>
      </c>
      <c r="E227" s="283" t="s">
        <v>1074</v>
      </c>
      <c r="F227" s="284" t="s">
        <v>1075</v>
      </c>
      <c r="G227" s="285" t="s">
        <v>174</v>
      </c>
      <c r="H227" s="286">
        <v>80.111000000000004</v>
      </c>
      <c r="I227" s="287"/>
      <c r="J227" s="288">
        <f>ROUND(I227*H227,2)</f>
        <v>0</v>
      </c>
      <c r="K227" s="289"/>
      <c r="L227" s="290"/>
      <c r="M227" s="291" t="s">
        <v>19</v>
      </c>
      <c r="N227" s="292" t="s">
        <v>45</v>
      </c>
      <c r="O227" s="86"/>
      <c r="P227" s="231">
        <f>O227*H227</f>
        <v>0</v>
      </c>
      <c r="Q227" s="231">
        <v>0.0025000000000000001</v>
      </c>
      <c r="R227" s="231">
        <f>Q227*H227</f>
        <v>0.20027750000000003</v>
      </c>
      <c r="S227" s="231">
        <v>0</v>
      </c>
      <c r="T227" s="232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33" t="s">
        <v>313</v>
      </c>
      <c r="AT227" s="233" t="s">
        <v>263</v>
      </c>
      <c r="AU227" s="233" t="s">
        <v>84</v>
      </c>
      <c r="AY227" s="19" t="s">
        <v>142</v>
      </c>
      <c r="BE227" s="234">
        <f>IF(N227="základní",J227,0)</f>
        <v>0</v>
      </c>
      <c r="BF227" s="234">
        <f>IF(N227="snížená",J227,0)</f>
        <v>0</v>
      </c>
      <c r="BG227" s="234">
        <f>IF(N227="zákl. přenesená",J227,0)</f>
        <v>0</v>
      </c>
      <c r="BH227" s="234">
        <f>IF(N227="sníž. přenesená",J227,0)</f>
        <v>0</v>
      </c>
      <c r="BI227" s="234">
        <f>IF(N227="nulová",J227,0)</f>
        <v>0</v>
      </c>
      <c r="BJ227" s="19" t="s">
        <v>82</v>
      </c>
      <c r="BK227" s="234">
        <f>ROUND(I227*H227,2)</f>
        <v>0</v>
      </c>
      <c r="BL227" s="19" t="s">
        <v>234</v>
      </c>
      <c r="BM227" s="233" t="s">
        <v>1346</v>
      </c>
    </row>
    <row r="228" s="13" customFormat="1">
      <c r="A228" s="13"/>
      <c r="B228" s="235"/>
      <c r="C228" s="236"/>
      <c r="D228" s="237" t="s">
        <v>151</v>
      </c>
      <c r="E228" s="236"/>
      <c r="F228" s="239" t="s">
        <v>1347</v>
      </c>
      <c r="G228" s="236"/>
      <c r="H228" s="240">
        <v>80.111000000000004</v>
      </c>
      <c r="I228" s="241"/>
      <c r="J228" s="236"/>
      <c r="K228" s="236"/>
      <c r="L228" s="242"/>
      <c r="M228" s="243"/>
      <c r="N228" s="244"/>
      <c r="O228" s="244"/>
      <c r="P228" s="244"/>
      <c r="Q228" s="244"/>
      <c r="R228" s="244"/>
      <c r="S228" s="244"/>
      <c r="T228" s="245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6" t="s">
        <v>151</v>
      </c>
      <c r="AU228" s="246" t="s">
        <v>84</v>
      </c>
      <c r="AV228" s="13" t="s">
        <v>84</v>
      </c>
      <c r="AW228" s="13" t="s">
        <v>4</v>
      </c>
      <c r="AX228" s="13" t="s">
        <v>82</v>
      </c>
      <c r="AY228" s="246" t="s">
        <v>142</v>
      </c>
    </row>
    <row r="229" s="2" customFormat="1" ht="21.75" customHeight="1">
      <c r="A229" s="40"/>
      <c r="B229" s="41"/>
      <c r="C229" s="221" t="s">
        <v>395</v>
      </c>
      <c r="D229" s="221" t="s">
        <v>145</v>
      </c>
      <c r="E229" s="222" t="s">
        <v>1078</v>
      </c>
      <c r="F229" s="223" t="s">
        <v>1079</v>
      </c>
      <c r="G229" s="224" t="s">
        <v>478</v>
      </c>
      <c r="H229" s="293"/>
      <c r="I229" s="226"/>
      <c r="J229" s="227">
        <f>ROUND(I229*H229,2)</f>
        <v>0</v>
      </c>
      <c r="K229" s="228"/>
      <c r="L229" s="46"/>
      <c r="M229" s="229" t="s">
        <v>19</v>
      </c>
      <c r="N229" s="230" t="s">
        <v>45</v>
      </c>
      <c r="O229" s="86"/>
      <c r="P229" s="231">
        <f>O229*H229</f>
        <v>0</v>
      </c>
      <c r="Q229" s="231">
        <v>0</v>
      </c>
      <c r="R229" s="231">
        <f>Q229*H229</f>
        <v>0</v>
      </c>
      <c r="S229" s="231">
        <v>0</v>
      </c>
      <c r="T229" s="232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33" t="s">
        <v>234</v>
      </c>
      <c r="AT229" s="233" t="s">
        <v>145</v>
      </c>
      <c r="AU229" s="233" t="s">
        <v>84</v>
      </c>
      <c r="AY229" s="19" t="s">
        <v>142</v>
      </c>
      <c r="BE229" s="234">
        <f>IF(N229="základní",J229,0)</f>
        <v>0</v>
      </c>
      <c r="BF229" s="234">
        <f>IF(N229="snížená",J229,0)</f>
        <v>0</v>
      </c>
      <c r="BG229" s="234">
        <f>IF(N229="zákl. přenesená",J229,0)</f>
        <v>0</v>
      </c>
      <c r="BH229" s="234">
        <f>IF(N229="sníž. přenesená",J229,0)</f>
        <v>0</v>
      </c>
      <c r="BI229" s="234">
        <f>IF(N229="nulová",J229,0)</f>
        <v>0</v>
      </c>
      <c r="BJ229" s="19" t="s">
        <v>82</v>
      </c>
      <c r="BK229" s="234">
        <f>ROUND(I229*H229,2)</f>
        <v>0</v>
      </c>
      <c r="BL229" s="19" t="s">
        <v>234</v>
      </c>
      <c r="BM229" s="233" t="s">
        <v>1348</v>
      </c>
    </row>
    <row r="230" s="12" customFormat="1" ht="22.8" customHeight="1">
      <c r="A230" s="12"/>
      <c r="B230" s="205"/>
      <c r="C230" s="206"/>
      <c r="D230" s="207" t="s">
        <v>73</v>
      </c>
      <c r="E230" s="219" t="s">
        <v>1349</v>
      </c>
      <c r="F230" s="219" t="s">
        <v>1350</v>
      </c>
      <c r="G230" s="206"/>
      <c r="H230" s="206"/>
      <c r="I230" s="209"/>
      <c r="J230" s="220">
        <f>BK230</f>
        <v>0</v>
      </c>
      <c r="K230" s="206"/>
      <c r="L230" s="211"/>
      <c r="M230" s="212"/>
      <c r="N230" s="213"/>
      <c r="O230" s="213"/>
      <c r="P230" s="214">
        <f>SUM(P231:P237)</f>
        <v>0</v>
      </c>
      <c r="Q230" s="213"/>
      <c r="R230" s="214">
        <f>SUM(R231:R237)</f>
        <v>0.026240000000000003</v>
      </c>
      <c r="S230" s="213"/>
      <c r="T230" s="215">
        <f>SUM(T231:T237)</f>
        <v>0.1512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16" t="s">
        <v>84</v>
      </c>
      <c r="AT230" s="217" t="s">
        <v>73</v>
      </c>
      <c r="AU230" s="217" t="s">
        <v>82</v>
      </c>
      <c r="AY230" s="216" t="s">
        <v>142</v>
      </c>
      <c r="BK230" s="218">
        <f>SUM(BK231:BK237)</f>
        <v>0</v>
      </c>
    </row>
    <row r="231" s="2" customFormat="1" ht="16.5" customHeight="1">
      <c r="A231" s="40"/>
      <c r="B231" s="41"/>
      <c r="C231" s="221" t="s">
        <v>402</v>
      </c>
      <c r="D231" s="221" t="s">
        <v>145</v>
      </c>
      <c r="E231" s="222" t="s">
        <v>1351</v>
      </c>
      <c r="F231" s="223" t="s">
        <v>1352</v>
      </c>
      <c r="G231" s="224" t="s">
        <v>165</v>
      </c>
      <c r="H231" s="225">
        <v>1</v>
      </c>
      <c r="I231" s="226"/>
      <c r="J231" s="227">
        <f>ROUND(I231*H231,2)</f>
        <v>0</v>
      </c>
      <c r="K231" s="228"/>
      <c r="L231" s="46"/>
      <c r="M231" s="229" t="s">
        <v>19</v>
      </c>
      <c r="N231" s="230" t="s">
        <v>45</v>
      </c>
      <c r="O231" s="86"/>
      <c r="P231" s="231">
        <f>O231*H231</f>
        <v>0</v>
      </c>
      <c r="Q231" s="231">
        <v>0.00114</v>
      </c>
      <c r="R231" s="231">
        <f>Q231*H231</f>
        <v>0.00114</v>
      </c>
      <c r="S231" s="231">
        <v>0</v>
      </c>
      <c r="T231" s="232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33" t="s">
        <v>234</v>
      </c>
      <c r="AT231" s="233" t="s">
        <v>145</v>
      </c>
      <c r="AU231" s="233" t="s">
        <v>84</v>
      </c>
      <c r="AY231" s="19" t="s">
        <v>142</v>
      </c>
      <c r="BE231" s="234">
        <f>IF(N231="základní",J231,0)</f>
        <v>0</v>
      </c>
      <c r="BF231" s="234">
        <f>IF(N231="snížená",J231,0)</f>
        <v>0</v>
      </c>
      <c r="BG231" s="234">
        <f>IF(N231="zákl. přenesená",J231,0)</f>
        <v>0</v>
      </c>
      <c r="BH231" s="234">
        <f>IF(N231="sníž. přenesená",J231,0)</f>
        <v>0</v>
      </c>
      <c r="BI231" s="234">
        <f>IF(N231="nulová",J231,0)</f>
        <v>0</v>
      </c>
      <c r="BJ231" s="19" t="s">
        <v>82</v>
      </c>
      <c r="BK231" s="234">
        <f>ROUND(I231*H231,2)</f>
        <v>0</v>
      </c>
      <c r="BL231" s="19" t="s">
        <v>234</v>
      </c>
      <c r="BM231" s="233" t="s">
        <v>1353</v>
      </c>
    </row>
    <row r="232" s="2" customFormat="1" ht="16.5" customHeight="1">
      <c r="A232" s="40"/>
      <c r="B232" s="41"/>
      <c r="C232" s="221" t="s">
        <v>408</v>
      </c>
      <c r="D232" s="221" t="s">
        <v>145</v>
      </c>
      <c r="E232" s="222" t="s">
        <v>1354</v>
      </c>
      <c r="F232" s="223" t="s">
        <v>1355</v>
      </c>
      <c r="G232" s="224" t="s">
        <v>165</v>
      </c>
      <c r="H232" s="225">
        <v>1</v>
      </c>
      <c r="I232" s="226"/>
      <c r="J232" s="227">
        <f>ROUND(I232*H232,2)</f>
        <v>0</v>
      </c>
      <c r="K232" s="228"/>
      <c r="L232" s="46"/>
      <c r="M232" s="229" t="s">
        <v>19</v>
      </c>
      <c r="N232" s="230" t="s">
        <v>45</v>
      </c>
      <c r="O232" s="86"/>
      <c r="P232" s="231">
        <f>O232*H232</f>
        <v>0</v>
      </c>
      <c r="Q232" s="231">
        <v>0.00114</v>
      </c>
      <c r="R232" s="231">
        <f>Q232*H232</f>
        <v>0.00114</v>
      </c>
      <c r="S232" s="231">
        <v>0</v>
      </c>
      <c r="T232" s="232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33" t="s">
        <v>234</v>
      </c>
      <c r="AT232" s="233" t="s">
        <v>145</v>
      </c>
      <c r="AU232" s="233" t="s">
        <v>84</v>
      </c>
      <c r="AY232" s="19" t="s">
        <v>142</v>
      </c>
      <c r="BE232" s="234">
        <f>IF(N232="základní",J232,0)</f>
        <v>0</v>
      </c>
      <c r="BF232" s="234">
        <f>IF(N232="snížená",J232,0)</f>
        <v>0</v>
      </c>
      <c r="BG232" s="234">
        <f>IF(N232="zákl. přenesená",J232,0)</f>
        <v>0</v>
      </c>
      <c r="BH232" s="234">
        <f>IF(N232="sníž. přenesená",J232,0)</f>
        <v>0</v>
      </c>
      <c r="BI232" s="234">
        <f>IF(N232="nulová",J232,0)</f>
        <v>0</v>
      </c>
      <c r="BJ232" s="19" t="s">
        <v>82</v>
      </c>
      <c r="BK232" s="234">
        <f>ROUND(I232*H232,2)</f>
        <v>0</v>
      </c>
      <c r="BL232" s="19" t="s">
        <v>234</v>
      </c>
      <c r="BM232" s="233" t="s">
        <v>1356</v>
      </c>
    </row>
    <row r="233" s="2" customFormat="1" ht="16.5" customHeight="1">
      <c r="A233" s="40"/>
      <c r="B233" s="41"/>
      <c r="C233" s="221" t="s">
        <v>412</v>
      </c>
      <c r="D233" s="221" t="s">
        <v>145</v>
      </c>
      <c r="E233" s="222" t="s">
        <v>1357</v>
      </c>
      <c r="F233" s="223" t="s">
        <v>1358</v>
      </c>
      <c r="G233" s="224" t="s">
        <v>208</v>
      </c>
      <c r="H233" s="225">
        <v>40</v>
      </c>
      <c r="I233" s="226"/>
      <c r="J233" s="227">
        <f>ROUND(I233*H233,2)</f>
        <v>0</v>
      </c>
      <c r="K233" s="228"/>
      <c r="L233" s="46"/>
      <c r="M233" s="229" t="s">
        <v>19</v>
      </c>
      <c r="N233" s="230" t="s">
        <v>45</v>
      </c>
      <c r="O233" s="86"/>
      <c r="P233" s="231">
        <f>O233*H233</f>
        <v>0</v>
      </c>
      <c r="Q233" s="231">
        <v>0.00059000000000000003</v>
      </c>
      <c r="R233" s="231">
        <f>Q233*H233</f>
        <v>0.023600000000000003</v>
      </c>
      <c r="S233" s="231">
        <v>0</v>
      </c>
      <c r="T233" s="232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33" t="s">
        <v>234</v>
      </c>
      <c r="AT233" s="233" t="s">
        <v>145</v>
      </c>
      <c r="AU233" s="233" t="s">
        <v>84</v>
      </c>
      <c r="AY233" s="19" t="s">
        <v>142</v>
      </c>
      <c r="BE233" s="234">
        <f>IF(N233="základní",J233,0)</f>
        <v>0</v>
      </c>
      <c r="BF233" s="234">
        <f>IF(N233="snížená",J233,0)</f>
        <v>0</v>
      </c>
      <c r="BG233" s="234">
        <f>IF(N233="zákl. přenesená",J233,0)</f>
        <v>0</v>
      </c>
      <c r="BH233" s="234">
        <f>IF(N233="sníž. přenesená",J233,0)</f>
        <v>0</v>
      </c>
      <c r="BI233" s="234">
        <f>IF(N233="nulová",J233,0)</f>
        <v>0</v>
      </c>
      <c r="BJ233" s="19" t="s">
        <v>82</v>
      </c>
      <c r="BK233" s="234">
        <f>ROUND(I233*H233,2)</f>
        <v>0</v>
      </c>
      <c r="BL233" s="19" t="s">
        <v>234</v>
      </c>
      <c r="BM233" s="233" t="s">
        <v>1359</v>
      </c>
    </row>
    <row r="234" s="2" customFormat="1" ht="16.5" customHeight="1">
      <c r="A234" s="40"/>
      <c r="B234" s="41"/>
      <c r="C234" s="221" t="s">
        <v>416</v>
      </c>
      <c r="D234" s="221" t="s">
        <v>145</v>
      </c>
      <c r="E234" s="222" t="s">
        <v>1360</v>
      </c>
      <c r="F234" s="223" t="s">
        <v>1361</v>
      </c>
      <c r="G234" s="224" t="s">
        <v>208</v>
      </c>
      <c r="H234" s="225">
        <v>40</v>
      </c>
      <c r="I234" s="226"/>
      <c r="J234" s="227">
        <f>ROUND(I234*H234,2)</f>
        <v>0</v>
      </c>
      <c r="K234" s="228"/>
      <c r="L234" s="46"/>
      <c r="M234" s="229" t="s">
        <v>19</v>
      </c>
      <c r="N234" s="230" t="s">
        <v>45</v>
      </c>
      <c r="O234" s="86"/>
      <c r="P234" s="231">
        <f>O234*H234</f>
        <v>0</v>
      </c>
      <c r="Q234" s="231">
        <v>0</v>
      </c>
      <c r="R234" s="231">
        <f>Q234*H234</f>
        <v>0</v>
      </c>
      <c r="S234" s="231">
        <v>0.0037799999999999999</v>
      </c>
      <c r="T234" s="232">
        <f>S234*H234</f>
        <v>0.1512</v>
      </c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R234" s="233" t="s">
        <v>234</v>
      </c>
      <c r="AT234" s="233" t="s">
        <v>145</v>
      </c>
      <c r="AU234" s="233" t="s">
        <v>84</v>
      </c>
      <c r="AY234" s="19" t="s">
        <v>142</v>
      </c>
      <c r="BE234" s="234">
        <f>IF(N234="základní",J234,0)</f>
        <v>0</v>
      </c>
      <c r="BF234" s="234">
        <f>IF(N234="snížená",J234,0)</f>
        <v>0</v>
      </c>
      <c r="BG234" s="234">
        <f>IF(N234="zákl. přenesená",J234,0)</f>
        <v>0</v>
      </c>
      <c r="BH234" s="234">
        <f>IF(N234="sníž. přenesená",J234,0)</f>
        <v>0</v>
      </c>
      <c r="BI234" s="234">
        <f>IF(N234="nulová",J234,0)</f>
        <v>0</v>
      </c>
      <c r="BJ234" s="19" t="s">
        <v>82</v>
      </c>
      <c r="BK234" s="234">
        <f>ROUND(I234*H234,2)</f>
        <v>0</v>
      </c>
      <c r="BL234" s="19" t="s">
        <v>234</v>
      </c>
      <c r="BM234" s="233" t="s">
        <v>1362</v>
      </c>
    </row>
    <row r="235" s="2" customFormat="1" ht="16.5" customHeight="1">
      <c r="A235" s="40"/>
      <c r="B235" s="41"/>
      <c r="C235" s="221" t="s">
        <v>420</v>
      </c>
      <c r="D235" s="221" t="s">
        <v>145</v>
      </c>
      <c r="E235" s="222" t="s">
        <v>1363</v>
      </c>
      <c r="F235" s="223" t="s">
        <v>1364</v>
      </c>
      <c r="G235" s="224" t="s">
        <v>155</v>
      </c>
      <c r="H235" s="225">
        <v>2</v>
      </c>
      <c r="I235" s="226"/>
      <c r="J235" s="227">
        <f>ROUND(I235*H235,2)</f>
        <v>0</v>
      </c>
      <c r="K235" s="228"/>
      <c r="L235" s="46"/>
      <c r="M235" s="229" t="s">
        <v>19</v>
      </c>
      <c r="N235" s="230" t="s">
        <v>45</v>
      </c>
      <c r="O235" s="86"/>
      <c r="P235" s="231">
        <f>O235*H235</f>
        <v>0</v>
      </c>
      <c r="Q235" s="231">
        <v>0.00018000000000000001</v>
      </c>
      <c r="R235" s="231">
        <f>Q235*H235</f>
        <v>0.00036000000000000002</v>
      </c>
      <c r="S235" s="231">
        <v>0</v>
      </c>
      <c r="T235" s="232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33" t="s">
        <v>234</v>
      </c>
      <c r="AT235" s="233" t="s">
        <v>145</v>
      </c>
      <c r="AU235" s="233" t="s">
        <v>84</v>
      </c>
      <c r="AY235" s="19" t="s">
        <v>142</v>
      </c>
      <c r="BE235" s="234">
        <f>IF(N235="základní",J235,0)</f>
        <v>0</v>
      </c>
      <c r="BF235" s="234">
        <f>IF(N235="snížená",J235,0)</f>
        <v>0</v>
      </c>
      <c r="BG235" s="234">
        <f>IF(N235="zákl. přenesená",J235,0)</f>
        <v>0</v>
      </c>
      <c r="BH235" s="234">
        <f>IF(N235="sníž. přenesená",J235,0)</f>
        <v>0</v>
      </c>
      <c r="BI235" s="234">
        <f>IF(N235="nulová",J235,0)</f>
        <v>0</v>
      </c>
      <c r="BJ235" s="19" t="s">
        <v>82</v>
      </c>
      <c r="BK235" s="234">
        <f>ROUND(I235*H235,2)</f>
        <v>0</v>
      </c>
      <c r="BL235" s="19" t="s">
        <v>234</v>
      </c>
      <c r="BM235" s="233" t="s">
        <v>1365</v>
      </c>
    </row>
    <row r="236" s="2" customFormat="1" ht="16.5" customHeight="1">
      <c r="A236" s="40"/>
      <c r="B236" s="41"/>
      <c r="C236" s="221" t="s">
        <v>424</v>
      </c>
      <c r="D236" s="221" t="s">
        <v>145</v>
      </c>
      <c r="E236" s="222" t="s">
        <v>1366</v>
      </c>
      <c r="F236" s="223" t="s">
        <v>1367</v>
      </c>
      <c r="G236" s="224" t="s">
        <v>208</v>
      </c>
      <c r="H236" s="225">
        <v>40</v>
      </c>
      <c r="I236" s="226"/>
      <c r="J236" s="227">
        <f>ROUND(I236*H236,2)</f>
        <v>0</v>
      </c>
      <c r="K236" s="228"/>
      <c r="L236" s="46"/>
      <c r="M236" s="229" t="s">
        <v>19</v>
      </c>
      <c r="N236" s="230" t="s">
        <v>45</v>
      </c>
      <c r="O236" s="86"/>
      <c r="P236" s="231">
        <f>O236*H236</f>
        <v>0</v>
      </c>
      <c r="Q236" s="231">
        <v>0</v>
      </c>
      <c r="R236" s="231">
        <f>Q236*H236</f>
        <v>0</v>
      </c>
      <c r="S236" s="231">
        <v>0</v>
      </c>
      <c r="T236" s="232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33" t="s">
        <v>234</v>
      </c>
      <c r="AT236" s="233" t="s">
        <v>145</v>
      </c>
      <c r="AU236" s="233" t="s">
        <v>84</v>
      </c>
      <c r="AY236" s="19" t="s">
        <v>142</v>
      </c>
      <c r="BE236" s="234">
        <f>IF(N236="základní",J236,0)</f>
        <v>0</v>
      </c>
      <c r="BF236" s="234">
        <f>IF(N236="snížená",J236,0)</f>
        <v>0</v>
      </c>
      <c r="BG236" s="234">
        <f>IF(N236="zákl. přenesená",J236,0)</f>
        <v>0</v>
      </c>
      <c r="BH236" s="234">
        <f>IF(N236="sníž. přenesená",J236,0)</f>
        <v>0</v>
      </c>
      <c r="BI236" s="234">
        <f>IF(N236="nulová",J236,0)</f>
        <v>0</v>
      </c>
      <c r="BJ236" s="19" t="s">
        <v>82</v>
      </c>
      <c r="BK236" s="234">
        <f>ROUND(I236*H236,2)</f>
        <v>0</v>
      </c>
      <c r="BL236" s="19" t="s">
        <v>234</v>
      </c>
      <c r="BM236" s="233" t="s">
        <v>1368</v>
      </c>
    </row>
    <row r="237" s="2" customFormat="1" ht="21.75" customHeight="1">
      <c r="A237" s="40"/>
      <c r="B237" s="41"/>
      <c r="C237" s="221" t="s">
        <v>429</v>
      </c>
      <c r="D237" s="221" t="s">
        <v>145</v>
      </c>
      <c r="E237" s="222" t="s">
        <v>1369</v>
      </c>
      <c r="F237" s="223" t="s">
        <v>1370</v>
      </c>
      <c r="G237" s="224" t="s">
        <v>478</v>
      </c>
      <c r="H237" s="293"/>
      <c r="I237" s="226"/>
      <c r="J237" s="227">
        <f>ROUND(I237*H237,2)</f>
        <v>0</v>
      </c>
      <c r="K237" s="228"/>
      <c r="L237" s="46"/>
      <c r="M237" s="229" t="s">
        <v>19</v>
      </c>
      <c r="N237" s="230" t="s">
        <v>45</v>
      </c>
      <c r="O237" s="86"/>
      <c r="P237" s="231">
        <f>O237*H237</f>
        <v>0</v>
      </c>
      <c r="Q237" s="231">
        <v>0</v>
      </c>
      <c r="R237" s="231">
        <f>Q237*H237</f>
        <v>0</v>
      </c>
      <c r="S237" s="231">
        <v>0</v>
      </c>
      <c r="T237" s="232">
        <f>S237*H237</f>
        <v>0</v>
      </c>
      <c r="U237" s="40"/>
      <c r="V237" s="40"/>
      <c r="W237" s="40"/>
      <c r="X237" s="40"/>
      <c r="Y237" s="40"/>
      <c r="Z237" s="40"/>
      <c r="AA237" s="40"/>
      <c r="AB237" s="40"/>
      <c r="AC237" s="40"/>
      <c r="AD237" s="40"/>
      <c r="AE237" s="40"/>
      <c r="AR237" s="233" t="s">
        <v>234</v>
      </c>
      <c r="AT237" s="233" t="s">
        <v>145</v>
      </c>
      <c r="AU237" s="233" t="s">
        <v>84</v>
      </c>
      <c r="AY237" s="19" t="s">
        <v>142</v>
      </c>
      <c r="BE237" s="234">
        <f>IF(N237="základní",J237,0)</f>
        <v>0</v>
      </c>
      <c r="BF237" s="234">
        <f>IF(N237="snížená",J237,0)</f>
        <v>0</v>
      </c>
      <c r="BG237" s="234">
        <f>IF(N237="zákl. přenesená",J237,0)</f>
        <v>0</v>
      </c>
      <c r="BH237" s="234">
        <f>IF(N237="sníž. přenesená",J237,0)</f>
        <v>0</v>
      </c>
      <c r="BI237" s="234">
        <f>IF(N237="nulová",J237,0)</f>
        <v>0</v>
      </c>
      <c r="BJ237" s="19" t="s">
        <v>82</v>
      </c>
      <c r="BK237" s="234">
        <f>ROUND(I237*H237,2)</f>
        <v>0</v>
      </c>
      <c r="BL237" s="19" t="s">
        <v>234</v>
      </c>
      <c r="BM237" s="233" t="s">
        <v>1371</v>
      </c>
    </row>
    <row r="238" s="12" customFormat="1" ht="22.8" customHeight="1">
      <c r="A238" s="12"/>
      <c r="B238" s="205"/>
      <c r="C238" s="206"/>
      <c r="D238" s="207" t="s">
        <v>73</v>
      </c>
      <c r="E238" s="219" t="s">
        <v>1372</v>
      </c>
      <c r="F238" s="219" t="s">
        <v>1373</v>
      </c>
      <c r="G238" s="206"/>
      <c r="H238" s="206"/>
      <c r="I238" s="209"/>
      <c r="J238" s="220">
        <f>BK238</f>
        <v>0</v>
      </c>
      <c r="K238" s="206"/>
      <c r="L238" s="211"/>
      <c r="M238" s="212"/>
      <c r="N238" s="213"/>
      <c r="O238" s="213"/>
      <c r="P238" s="214">
        <f>SUM(P239:P245)</f>
        <v>0</v>
      </c>
      <c r="Q238" s="213"/>
      <c r="R238" s="214">
        <f>SUM(R239:R245)</f>
        <v>0.046399999999999997</v>
      </c>
      <c r="S238" s="213"/>
      <c r="T238" s="215">
        <f>SUM(T239:T245)</f>
        <v>0.019749999999999997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16" t="s">
        <v>84</v>
      </c>
      <c r="AT238" s="217" t="s">
        <v>73</v>
      </c>
      <c r="AU238" s="217" t="s">
        <v>82</v>
      </c>
      <c r="AY238" s="216" t="s">
        <v>142</v>
      </c>
      <c r="BK238" s="218">
        <f>SUM(BK239:BK245)</f>
        <v>0</v>
      </c>
    </row>
    <row r="239" s="2" customFormat="1" ht="16.5" customHeight="1">
      <c r="A239" s="40"/>
      <c r="B239" s="41"/>
      <c r="C239" s="221" t="s">
        <v>434</v>
      </c>
      <c r="D239" s="221" t="s">
        <v>145</v>
      </c>
      <c r="E239" s="222" t="s">
        <v>1374</v>
      </c>
      <c r="F239" s="223" t="s">
        <v>1375</v>
      </c>
      <c r="G239" s="224" t="s">
        <v>208</v>
      </c>
      <c r="H239" s="225">
        <v>50</v>
      </c>
      <c r="I239" s="226"/>
      <c r="J239" s="227">
        <f>ROUND(I239*H239,2)</f>
        <v>0</v>
      </c>
      <c r="K239" s="228"/>
      <c r="L239" s="46"/>
      <c r="M239" s="229" t="s">
        <v>19</v>
      </c>
      <c r="N239" s="230" t="s">
        <v>45</v>
      </c>
      <c r="O239" s="86"/>
      <c r="P239" s="231">
        <f>O239*H239</f>
        <v>0</v>
      </c>
      <c r="Q239" s="231">
        <v>0</v>
      </c>
      <c r="R239" s="231">
        <f>Q239*H239</f>
        <v>0</v>
      </c>
      <c r="S239" s="231">
        <v>0.00027999999999999998</v>
      </c>
      <c r="T239" s="232">
        <f>S239*H239</f>
        <v>0.013999999999999999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33" t="s">
        <v>234</v>
      </c>
      <c r="AT239" s="233" t="s">
        <v>145</v>
      </c>
      <c r="AU239" s="233" t="s">
        <v>84</v>
      </c>
      <c r="AY239" s="19" t="s">
        <v>142</v>
      </c>
      <c r="BE239" s="234">
        <f>IF(N239="základní",J239,0)</f>
        <v>0</v>
      </c>
      <c r="BF239" s="234">
        <f>IF(N239="snížená",J239,0)</f>
        <v>0</v>
      </c>
      <c r="BG239" s="234">
        <f>IF(N239="zákl. přenesená",J239,0)</f>
        <v>0</v>
      </c>
      <c r="BH239" s="234">
        <f>IF(N239="sníž. přenesená",J239,0)</f>
        <v>0</v>
      </c>
      <c r="BI239" s="234">
        <f>IF(N239="nulová",J239,0)</f>
        <v>0</v>
      </c>
      <c r="BJ239" s="19" t="s">
        <v>82</v>
      </c>
      <c r="BK239" s="234">
        <f>ROUND(I239*H239,2)</f>
        <v>0</v>
      </c>
      <c r="BL239" s="19" t="s">
        <v>234</v>
      </c>
      <c r="BM239" s="233" t="s">
        <v>1376</v>
      </c>
    </row>
    <row r="240" s="2" customFormat="1" ht="16.5" customHeight="1">
      <c r="A240" s="40"/>
      <c r="B240" s="41"/>
      <c r="C240" s="221" t="s">
        <v>438</v>
      </c>
      <c r="D240" s="221" t="s">
        <v>145</v>
      </c>
      <c r="E240" s="222" t="s">
        <v>1377</v>
      </c>
      <c r="F240" s="223" t="s">
        <v>1378</v>
      </c>
      <c r="G240" s="224" t="s">
        <v>165</v>
      </c>
      <c r="H240" s="225">
        <v>1</v>
      </c>
      <c r="I240" s="226"/>
      <c r="J240" s="227">
        <f>ROUND(I240*H240,2)</f>
        <v>0</v>
      </c>
      <c r="K240" s="228"/>
      <c r="L240" s="46"/>
      <c r="M240" s="229" t="s">
        <v>19</v>
      </c>
      <c r="N240" s="230" t="s">
        <v>45</v>
      </c>
      <c r="O240" s="86"/>
      <c r="P240" s="231">
        <f>O240*H240</f>
        <v>0</v>
      </c>
      <c r="Q240" s="231">
        <v>0.00014999999999999999</v>
      </c>
      <c r="R240" s="231">
        <f>Q240*H240</f>
        <v>0.00014999999999999999</v>
      </c>
      <c r="S240" s="231">
        <v>0</v>
      </c>
      <c r="T240" s="232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33" t="s">
        <v>234</v>
      </c>
      <c r="AT240" s="233" t="s">
        <v>145</v>
      </c>
      <c r="AU240" s="233" t="s">
        <v>84</v>
      </c>
      <c r="AY240" s="19" t="s">
        <v>142</v>
      </c>
      <c r="BE240" s="234">
        <f>IF(N240="základní",J240,0)</f>
        <v>0</v>
      </c>
      <c r="BF240" s="234">
        <f>IF(N240="snížená",J240,0)</f>
        <v>0</v>
      </c>
      <c r="BG240" s="234">
        <f>IF(N240="zákl. přenesená",J240,0)</f>
        <v>0</v>
      </c>
      <c r="BH240" s="234">
        <f>IF(N240="sníž. přenesená",J240,0)</f>
        <v>0</v>
      </c>
      <c r="BI240" s="234">
        <f>IF(N240="nulová",J240,0)</f>
        <v>0</v>
      </c>
      <c r="BJ240" s="19" t="s">
        <v>82</v>
      </c>
      <c r="BK240" s="234">
        <f>ROUND(I240*H240,2)</f>
        <v>0</v>
      </c>
      <c r="BL240" s="19" t="s">
        <v>234</v>
      </c>
      <c r="BM240" s="233" t="s">
        <v>1379</v>
      </c>
    </row>
    <row r="241" s="2" customFormat="1" ht="16.5" customHeight="1">
      <c r="A241" s="40"/>
      <c r="B241" s="41"/>
      <c r="C241" s="221" t="s">
        <v>445</v>
      </c>
      <c r="D241" s="221" t="s">
        <v>145</v>
      </c>
      <c r="E241" s="222" t="s">
        <v>1380</v>
      </c>
      <c r="F241" s="223" t="s">
        <v>1381</v>
      </c>
      <c r="G241" s="224" t="s">
        <v>208</v>
      </c>
      <c r="H241" s="225">
        <v>50</v>
      </c>
      <c r="I241" s="226"/>
      <c r="J241" s="227">
        <f>ROUND(I241*H241,2)</f>
        <v>0</v>
      </c>
      <c r="K241" s="228"/>
      <c r="L241" s="46"/>
      <c r="M241" s="229" t="s">
        <v>19</v>
      </c>
      <c r="N241" s="230" t="s">
        <v>45</v>
      </c>
      <c r="O241" s="86"/>
      <c r="P241" s="231">
        <f>O241*H241</f>
        <v>0</v>
      </c>
      <c r="Q241" s="231">
        <v>0.00084999999999999995</v>
      </c>
      <c r="R241" s="231">
        <f>Q241*H241</f>
        <v>0.042499999999999996</v>
      </c>
      <c r="S241" s="231">
        <v>0</v>
      </c>
      <c r="T241" s="232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33" t="s">
        <v>234</v>
      </c>
      <c r="AT241" s="233" t="s">
        <v>145</v>
      </c>
      <c r="AU241" s="233" t="s">
        <v>84</v>
      </c>
      <c r="AY241" s="19" t="s">
        <v>142</v>
      </c>
      <c r="BE241" s="234">
        <f>IF(N241="základní",J241,0)</f>
        <v>0</v>
      </c>
      <c r="BF241" s="234">
        <f>IF(N241="snížená",J241,0)</f>
        <v>0</v>
      </c>
      <c r="BG241" s="234">
        <f>IF(N241="zákl. přenesená",J241,0)</f>
        <v>0</v>
      </c>
      <c r="BH241" s="234">
        <f>IF(N241="sníž. přenesená",J241,0)</f>
        <v>0</v>
      </c>
      <c r="BI241" s="234">
        <f>IF(N241="nulová",J241,0)</f>
        <v>0</v>
      </c>
      <c r="BJ241" s="19" t="s">
        <v>82</v>
      </c>
      <c r="BK241" s="234">
        <f>ROUND(I241*H241,2)</f>
        <v>0</v>
      </c>
      <c r="BL241" s="19" t="s">
        <v>234</v>
      </c>
      <c r="BM241" s="233" t="s">
        <v>1382</v>
      </c>
    </row>
    <row r="242" s="2" customFormat="1" ht="16.5" customHeight="1">
      <c r="A242" s="40"/>
      <c r="B242" s="41"/>
      <c r="C242" s="221" t="s">
        <v>452</v>
      </c>
      <c r="D242" s="221" t="s">
        <v>145</v>
      </c>
      <c r="E242" s="222" t="s">
        <v>1383</v>
      </c>
      <c r="F242" s="223" t="s">
        <v>1384</v>
      </c>
      <c r="G242" s="224" t="s">
        <v>208</v>
      </c>
      <c r="H242" s="225">
        <v>25</v>
      </c>
      <c r="I242" s="226"/>
      <c r="J242" s="227">
        <f>ROUND(I242*H242,2)</f>
        <v>0</v>
      </c>
      <c r="K242" s="228"/>
      <c r="L242" s="46"/>
      <c r="M242" s="229" t="s">
        <v>19</v>
      </c>
      <c r="N242" s="230" t="s">
        <v>45</v>
      </c>
      <c r="O242" s="86"/>
      <c r="P242" s="231">
        <f>O242*H242</f>
        <v>0</v>
      </c>
      <c r="Q242" s="231">
        <v>0.00012999999999999999</v>
      </c>
      <c r="R242" s="231">
        <f>Q242*H242</f>
        <v>0.0032499999999999999</v>
      </c>
      <c r="S242" s="231">
        <v>0</v>
      </c>
      <c r="T242" s="232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33" t="s">
        <v>234</v>
      </c>
      <c r="AT242" s="233" t="s">
        <v>145</v>
      </c>
      <c r="AU242" s="233" t="s">
        <v>84</v>
      </c>
      <c r="AY242" s="19" t="s">
        <v>142</v>
      </c>
      <c r="BE242" s="234">
        <f>IF(N242="základní",J242,0)</f>
        <v>0</v>
      </c>
      <c r="BF242" s="234">
        <f>IF(N242="snížená",J242,0)</f>
        <v>0</v>
      </c>
      <c r="BG242" s="234">
        <f>IF(N242="zákl. přenesená",J242,0)</f>
        <v>0</v>
      </c>
      <c r="BH242" s="234">
        <f>IF(N242="sníž. přenesená",J242,0)</f>
        <v>0</v>
      </c>
      <c r="BI242" s="234">
        <f>IF(N242="nulová",J242,0)</f>
        <v>0</v>
      </c>
      <c r="BJ242" s="19" t="s">
        <v>82</v>
      </c>
      <c r="BK242" s="234">
        <f>ROUND(I242*H242,2)</f>
        <v>0</v>
      </c>
      <c r="BL242" s="19" t="s">
        <v>234</v>
      </c>
      <c r="BM242" s="233" t="s">
        <v>1385</v>
      </c>
    </row>
    <row r="243" s="2" customFormat="1" ht="16.5" customHeight="1">
      <c r="A243" s="40"/>
      <c r="B243" s="41"/>
      <c r="C243" s="221" t="s">
        <v>457</v>
      </c>
      <c r="D243" s="221" t="s">
        <v>145</v>
      </c>
      <c r="E243" s="222" t="s">
        <v>1386</v>
      </c>
      <c r="F243" s="223" t="s">
        <v>1387</v>
      </c>
      <c r="G243" s="224" t="s">
        <v>208</v>
      </c>
      <c r="H243" s="225">
        <v>25</v>
      </c>
      <c r="I243" s="226"/>
      <c r="J243" s="227">
        <f>ROUND(I243*H243,2)</f>
        <v>0</v>
      </c>
      <c r="K243" s="228"/>
      <c r="L243" s="46"/>
      <c r="M243" s="229" t="s">
        <v>19</v>
      </c>
      <c r="N243" s="230" t="s">
        <v>45</v>
      </c>
      <c r="O243" s="86"/>
      <c r="P243" s="231">
        <f>O243*H243</f>
        <v>0</v>
      </c>
      <c r="Q243" s="231">
        <v>0</v>
      </c>
      <c r="R243" s="231">
        <f>Q243*H243</f>
        <v>0</v>
      </c>
      <c r="S243" s="231">
        <v>0.00023000000000000001</v>
      </c>
      <c r="T243" s="232">
        <f>S243*H243</f>
        <v>0.0057499999999999999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33" t="s">
        <v>234</v>
      </c>
      <c r="AT243" s="233" t="s">
        <v>145</v>
      </c>
      <c r="AU243" s="233" t="s">
        <v>84</v>
      </c>
      <c r="AY243" s="19" t="s">
        <v>142</v>
      </c>
      <c r="BE243" s="234">
        <f>IF(N243="základní",J243,0)</f>
        <v>0</v>
      </c>
      <c r="BF243" s="234">
        <f>IF(N243="snížená",J243,0)</f>
        <v>0</v>
      </c>
      <c r="BG243" s="234">
        <f>IF(N243="zákl. přenesená",J243,0)</f>
        <v>0</v>
      </c>
      <c r="BH243" s="234">
        <f>IF(N243="sníž. přenesená",J243,0)</f>
        <v>0</v>
      </c>
      <c r="BI243" s="234">
        <f>IF(N243="nulová",J243,0)</f>
        <v>0</v>
      </c>
      <c r="BJ243" s="19" t="s">
        <v>82</v>
      </c>
      <c r="BK243" s="234">
        <f>ROUND(I243*H243,2)</f>
        <v>0</v>
      </c>
      <c r="BL243" s="19" t="s">
        <v>234</v>
      </c>
      <c r="BM243" s="233" t="s">
        <v>1388</v>
      </c>
    </row>
    <row r="244" s="2" customFormat="1" ht="16.5" customHeight="1">
      <c r="A244" s="40"/>
      <c r="B244" s="41"/>
      <c r="C244" s="221" t="s">
        <v>462</v>
      </c>
      <c r="D244" s="221" t="s">
        <v>145</v>
      </c>
      <c r="E244" s="222" t="s">
        <v>1389</v>
      </c>
      <c r="F244" s="223" t="s">
        <v>1390</v>
      </c>
      <c r="G244" s="224" t="s">
        <v>208</v>
      </c>
      <c r="H244" s="225">
        <v>50</v>
      </c>
      <c r="I244" s="226"/>
      <c r="J244" s="227">
        <f>ROUND(I244*H244,2)</f>
        <v>0</v>
      </c>
      <c r="K244" s="228"/>
      <c r="L244" s="46"/>
      <c r="M244" s="229" t="s">
        <v>19</v>
      </c>
      <c r="N244" s="230" t="s">
        <v>45</v>
      </c>
      <c r="O244" s="86"/>
      <c r="P244" s="231">
        <f>O244*H244</f>
        <v>0</v>
      </c>
      <c r="Q244" s="231">
        <v>1.0000000000000001E-05</v>
      </c>
      <c r="R244" s="231">
        <f>Q244*H244</f>
        <v>0.00050000000000000001</v>
      </c>
      <c r="S244" s="231">
        <v>0</v>
      </c>
      <c r="T244" s="232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33" t="s">
        <v>234</v>
      </c>
      <c r="AT244" s="233" t="s">
        <v>145</v>
      </c>
      <c r="AU244" s="233" t="s">
        <v>84</v>
      </c>
      <c r="AY244" s="19" t="s">
        <v>142</v>
      </c>
      <c r="BE244" s="234">
        <f>IF(N244="základní",J244,0)</f>
        <v>0</v>
      </c>
      <c r="BF244" s="234">
        <f>IF(N244="snížená",J244,0)</f>
        <v>0</v>
      </c>
      <c r="BG244" s="234">
        <f>IF(N244="zákl. přenesená",J244,0)</f>
        <v>0</v>
      </c>
      <c r="BH244" s="234">
        <f>IF(N244="sníž. přenesená",J244,0)</f>
        <v>0</v>
      </c>
      <c r="BI244" s="234">
        <f>IF(N244="nulová",J244,0)</f>
        <v>0</v>
      </c>
      <c r="BJ244" s="19" t="s">
        <v>82</v>
      </c>
      <c r="BK244" s="234">
        <f>ROUND(I244*H244,2)</f>
        <v>0</v>
      </c>
      <c r="BL244" s="19" t="s">
        <v>234</v>
      </c>
      <c r="BM244" s="233" t="s">
        <v>1391</v>
      </c>
    </row>
    <row r="245" s="2" customFormat="1" ht="21.75" customHeight="1">
      <c r="A245" s="40"/>
      <c r="B245" s="41"/>
      <c r="C245" s="221" t="s">
        <v>466</v>
      </c>
      <c r="D245" s="221" t="s">
        <v>145</v>
      </c>
      <c r="E245" s="222" t="s">
        <v>1392</v>
      </c>
      <c r="F245" s="223" t="s">
        <v>1393</v>
      </c>
      <c r="G245" s="224" t="s">
        <v>478</v>
      </c>
      <c r="H245" s="293"/>
      <c r="I245" s="226"/>
      <c r="J245" s="227">
        <f>ROUND(I245*H245,2)</f>
        <v>0</v>
      </c>
      <c r="K245" s="228"/>
      <c r="L245" s="46"/>
      <c r="M245" s="229" t="s">
        <v>19</v>
      </c>
      <c r="N245" s="230" t="s">
        <v>45</v>
      </c>
      <c r="O245" s="86"/>
      <c r="P245" s="231">
        <f>O245*H245</f>
        <v>0</v>
      </c>
      <c r="Q245" s="231">
        <v>0</v>
      </c>
      <c r="R245" s="231">
        <f>Q245*H245</f>
        <v>0</v>
      </c>
      <c r="S245" s="231">
        <v>0</v>
      </c>
      <c r="T245" s="232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33" t="s">
        <v>234</v>
      </c>
      <c r="AT245" s="233" t="s">
        <v>145</v>
      </c>
      <c r="AU245" s="233" t="s">
        <v>84</v>
      </c>
      <c r="AY245" s="19" t="s">
        <v>142</v>
      </c>
      <c r="BE245" s="234">
        <f>IF(N245="základní",J245,0)</f>
        <v>0</v>
      </c>
      <c r="BF245" s="234">
        <f>IF(N245="snížená",J245,0)</f>
        <v>0</v>
      </c>
      <c r="BG245" s="234">
        <f>IF(N245="zákl. přenesená",J245,0)</f>
        <v>0</v>
      </c>
      <c r="BH245" s="234">
        <f>IF(N245="sníž. přenesená",J245,0)</f>
        <v>0</v>
      </c>
      <c r="BI245" s="234">
        <f>IF(N245="nulová",J245,0)</f>
        <v>0</v>
      </c>
      <c r="BJ245" s="19" t="s">
        <v>82</v>
      </c>
      <c r="BK245" s="234">
        <f>ROUND(I245*H245,2)</f>
        <v>0</v>
      </c>
      <c r="BL245" s="19" t="s">
        <v>234</v>
      </c>
      <c r="BM245" s="233" t="s">
        <v>1394</v>
      </c>
    </row>
    <row r="246" s="12" customFormat="1" ht="22.8" customHeight="1">
      <c r="A246" s="12"/>
      <c r="B246" s="205"/>
      <c r="C246" s="206"/>
      <c r="D246" s="207" t="s">
        <v>73</v>
      </c>
      <c r="E246" s="219" t="s">
        <v>1395</v>
      </c>
      <c r="F246" s="219" t="s">
        <v>1396</v>
      </c>
      <c r="G246" s="206"/>
      <c r="H246" s="206"/>
      <c r="I246" s="209"/>
      <c r="J246" s="220">
        <f>BK246</f>
        <v>0</v>
      </c>
      <c r="K246" s="206"/>
      <c r="L246" s="211"/>
      <c r="M246" s="212"/>
      <c r="N246" s="213"/>
      <c r="O246" s="213"/>
      <c r="P246" s="214">
        <f>SUM(P247:P266)</f>
        <v>0</v>
      </c>
      <c r="Q246" s="213"/>
      <c r="R246" s="214">
        <f>SUM(R247:R266)</f>
        <v>0.18354999999999999</v>
      </c>
      <c r="S246" s="213"/>
      <c r="T246" s="215">
        <f>SUM(T247:T266)</f>
        <v>1.4556000000000002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216" t="s">
        <v>84</v>
      </c>
      <c r="AT246" s="217" t="s">
        <v>73</v>
      </c>
      <c r="AU246" s="217" t="s">
        <v>82</v>
      </c>
      <c r="AY246" s="216" t="s">
        <v>142</v>
      </c>
      <c r="BK246" s="218">
        <f>SUM(BK247:BK266)</f>
        <v>0</v>
      </c>
    </row>
    <row r="247" s="2" customFormat="1" ht="16.5" customHeight="1">
      <c r="A247" s="40"/>
      <c r="B247" s="41"/>
      <c r="C247" s="221" t="s">
        <v>471</v>
      </c>
      <c r="D247" s="221" t="s">
        <v>145</v>
      </c>
      <c r="E247" s="222" t="s">
        <v>1397</v>
      </c>
      <c r="F247" s="223" t="s">
        <v>1398</v>
      </c>
      <c r="G247" s="224" t="s">
        <v>165</v>
      </c>
      <c r="H247" s="225">
        <v>1</v>
      </c>
      <c r="I247" s="226"/>
      <c r="J247" s="227">
        <f>ROUND(I247*H247,2)</f>
        <v>0</v>
      </c>
      <c r="K247" s="228"/>
      <c r="L247" s="46"/>
      <c r="M247" s="229" t="s">
        <v>19</v>
      </c>
      <c r="N247" s="230" t="s">
        <v>45</v>
      </c>
      <c r="O247" s="86"/>
      <c r="P247" s="231">
        <f>O247*H247</f>
        <v>0</v>
      </c>
      <c r="Q247" s="231">
        <v>0</v>
      </c>
      <c r="R247" s="231">
        <f>Q247*H247</f>
        <v>0</v>
      </c>
      <c r="S247" s="231">
        <v>0.01933</v>
      </c>
      <c r="T247" s="232">
        <f>S247*H247</f>
        <v>0.01933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33" t="s">
        <v>234</v>
      </c>
      <c r="AT247" s="233" t="s">
        <v>145</v>
      </c>
      <c r="AU247" s="233" t="s">
        <v>84</v>
      </c>
      <c r="AY247" s="19" t="s">
        <v>142</v>
      </c>
      <c r="BE247" s="234">
        <f>IF(N247="základní",J247,0)</f>
        <v>0</v>
      </c>
      <c r="BF247" s="234">
        <f>IF(N247="snížená",J247,0)</f>
        <v>0</v>
      </c>
      <c r="BG247" s="234">
        <f>IF(N247="zákl. přenesená",J247,0)</f>
        <v>0</v>
      </c>
      <c r="BH247" s="234">
        <f>IF(N247="sníž. přenesená",J247,0)</f>
        <v>0</v>
      </c>
      <c r="BI247" s="234">
        <f>IF(N247="nulová",J247,0)</f>
        <v>0</v>
      </c>
      <c r="BJ247" s="19" t="s">
        <v>82</v>
      </c>
      <c r="BK247" s="234">
        <f>ROUND(I247*H247,2)</f>
        <v>0</v>
      </c>
      <c r="BL247" s="19" t="s">
        <v>234</v>
      </c>
      <c r="BM247" s="233" t="s">
        <v>1399</v>
      </c>
    </row>
    <row r="248" s="2" customFormat="1" ht="16.5" customHeight="1">
      <c r="A248" s="40"/>
      <c r="B248" s="41"/>
      <c r="C248" s="221" t="s">
        <v>475</v>
      </c>
      <c r="D248" s="221" t="s">
        <v>145</v>
      </c>
      <c r="E248" s="222" t="s">
        <v>1400</v>
      </c>
      <c r="F248" s="223" t="s">
        <v>1401</v>
      </c>
      <c r="G248" s="224" t="s">
        <v>165</v>
      </c>
      <c r="H248" s="225">
        <v>1</v>
      </c>
      <c r="I248" s="226"/>
      <c r="J248" s="227">
        <f>ROUND(I248*H248,2)</f>
        <v>0</v>
      </c>
      <c r="K248" s="228"/>
      <c r="L248" s="46"/>
      <c r="M248" s="229" t="s">
        <v>19</v>
      </c>
      <c r="N248" s="230" t="s">
        <v>45</v>
      </c>
      <c r="O248" s="86"/>
      <c r="P248" s="231">
        <f>O248*H248</f>
        <v>0</v>
      </c>
      <c r="Q248" s="231">
        <v>0.016969999999999999</v>
      </c>
      <c r="R248" s="231">
        <f>Q248*H248</f>
        <v>0.016969999999999999</v>
      </c>
      <c r="S248" s="231">
        <v>0</v>
      </c>
      <c r="T248" s="232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33" t="s">
        <v>234</v>
      </c>
      <c r="AT248" s="233" t="s">
        <v>145</v>
      </c>
      <c r="AU248" s="233" t="s">
        <v>84</v>
      </c>
      <c r="AY248" s="19" t="s">
        <v>142</v>
      </c>
      <c r="BE248" s="234">
        <f>IF(N248="základní",J248,0)</f>
        <v>0</v>
      </c>
      <c r="BF248" s="234">
        <f>IF(N248="snížená",J248,0)</f>
        <v>0</v>
      </c>
      <c r="BG248" s="234">
        <f>IF(N248="zákl. přenesená",J248,0)</f>
        <v>0</v>
      </c>
      <c r="BH248" s="234">
        <f>IF(N248="sníž. přenesená",J248,0)</f>
        <v>0</v>
      </c>
      <c r="BI248" s="234">
        <f>IF(N248="nulová",J248,0)</f>
        <v>0</v>
      </c>
      <c r="BJ248" s="19" t="s">
        <v>82</v>
      </c>
      <c r="BK248" s="234">
        <f>ROUND(I248*H248,2)</f>
        <v>0</v>
      </c>
      <c r="BL248" s="19" t="s">
        <v>234</v>
      </c>
      <c r="BM248" s="233" t="s">
        <v>1402</v>
      </c>
    </row>
    <row r="249" s="2" customFormat="1" ht="16.5" customHeight="1">
      <c r="A249" s="40"/>
      <c r="B249" s="41"/>
      <c r="C249" s="221" t="s">
        <v>482</v>
      </c>
      <c r="D249" s="221" t="s">
        <v>145</v>
      </c>
      <c r="E249" s="222" t="s">
        <v>1403</v>
      </c>
      <c r="F249" s="223" t="s">
        <v>1404</v>
      </c>
      <c r="G249" s="224" t="s">
        <v>165</v>
      </c>
      <c r="H249" s="225">
        <v>1</v>
      </c>
      <c r="I249" s="226"/>
      <c r="J249" s="227">
        <f>ROUND(I249*H249,2)</f>
        <v>0</v>
      </c>
      <c r="K249" s="228"/>
      <c r="L249" s="46"/>
      <c r="M249" s="229" t="s">
        <v>19</v>
      </c>
      <c r="N249" s="230" t="s">
        <v>45</v>
      </c>
      <c r="O249" s="86"/>
      <c r="P249" s="231">
        <f>O249*H249</f>
        <v>0</v>
      </c>
      <c r="Q249" s="231">
        <v>0</v>
      </c>
      <c r="R249" s="231">
        <f>Q249*H249</f>
        <v>0</v>
      </c>
      <c r="S249" s="231">
        <v>0.019460000000000002</v>
      </c>
      <c r="T249" s="232">
        <f>S249*H249</f>
        <v>0.019460000000000002</v>
      </c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R249" s="233" t="s">
        <v>234</v>
      </c>
      <c r="AT249" s="233" t="s">
        <v>145</v>
      </c>
      <c r="AU249" s="233" t="s">
        <v>84</v>
      </c>
      <c r="AY249" s="19" t="s">
        <v>142</v>
      </c>
      <c r="BE249" s="234">
        <f>IF(N249="základní",J249,0)</f>
        <v>0</v>
      </c>
      <c r="BF249" s="234">
        <f>IF(N249="snížená",J249,0)</f>
        <v>0</v>
      </c>
      <c r="BG249" s="234">
        <f>IF(N249="zákl. přenesená",J249,0)</f>
        <v>0</v>
      </c>
      <c r="BH249" s="234">
        <f>IF(N249="sníž. přenesená",J249,0)</f>
        <v>0</v>
      </c>
      <c r="BI249" s="234">
        <f>IF(N249="nulová",J249,0)</f>
        <v>0</v>
      </c>
      <c r="BJ249" s="19" t="s">
        <v>82</v>
      </c>
      <c r="BK249" s="234">
        <f>ROUND(I249*H249,2)</f>
        <v>0</v>
      </c>
      <c r="BL249" s="19" t="s">
        <v>234</v>
      </c>
      <c r="BM249" s="233" t="s">
        <v>1405</v>
      </c>
    </row>
    <row r="250" s="2" customFormat="1" ht="21.75" customHeight="1">
      <c r="A250" s="40"/>
      <c r="B250" s="41"/>
      <c r="C250" s="221" t="s">
        <v>486</v>
      </c>
      <c r="D250" s="221" t="s">
        <v>145</v>
      </c>
      <c r="E250" s="222" t="s">
        <v>1406</v>
      </c>
      <c r="F250" s="223" t="s">
        <v>1407</v>
      </c>
      <c r="G250" s="224" t="s">
        <v>165</v>
      </c>
      <c r="H250" s="225">
        <v>1</v>
      </c>
      <c r="I250" s="226"/>
      <c r="J250" s="227">
        <f>ROUND(I250*H250,2)</f>
        <v>0</v>
      </c>
      <c r="K250" s="228"/>
      <c r="L250" s="46"/>
      <c r="M250" s="229" t="s">
        <v>19</v>
      </c>
      <c r="N250" s="230" t="s">
        <v>45</v>
      </c>
      <c r="O250" s="86"/>
      <c r="P250" s="231">
        <f>O250*H250</f>
        <v>0</v>
      </c>
      <c r="Q250" s="231">
        <v>0.016469999999999999</v>
      </c>
      <c r="R250" s="231">
        <f>Q250*H250</f>
        <v>0.016469999999999999</v>
      </c>
      <c r="S250" s="231">
        <v>0</v>
      </c>
      <c r="T250" s="232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33" t="s">
        <v>234</v>
      </c>
      <c r="AT250" s="233" t="s">
        <v>145</v>
      </c>
      <c r="AU250" s="233" t="s">
        <v>84</v>
      </c>
      <c r="AY250" s="19" t="s">
        <v>142</v>
      </c>
      <c r="BE250" s="234">
        <f>IF(N250="základní",J250,0)</f>
        <v>0</v>
      </c>
      <c r="BF250" s="234">
        <f>IF(N250="snížená",J250,0)</f>
        <v>0</v>
      </c>
      <c r="BG250" s="234">
        <f>IF(N250="zákl. přenesená",J250,0)</f>
        <v>0</v>
      </c>
      <c r="BH250" s="234">
        <f>IF(N250="sníž. přenesená",J250,0)</f>
        <v>0</v>
      </c>
      <c r="BI250" s="234">
        <f>IF(N250="nulová",J250,0)</f>
        <v>0</v>
      </c>
      <c r="BJ250" s="19" t="s">
        <v>82</v>
      </c>
      <c r="BK250" s="234">
        <f>ROUND(I250*H250,2)</f>
        <v>0</v>
      </c>
      <c r="BL250" s="19" t="s">
        <v>234</v>
      </c>
      <c r="BM250" s="233" t="s">
        <v>1408</v>
      </c>
    </row>
    <row r="251" s="2" customFormat="1" ht="16.5" customHeight="1">
      <c r="A251" s="40"/>
      <c r="B251" s="41"/>
      <c r="C251" s="221" t="s">
        <v>490</v>
      </c>
      <c r="D251" s="221" t="s">
        <v>145</v>
      </c>
      <c r="E251" s="222" t="s">
        <v>1409</v>
      </c>
      <c r="F251" s="223" t="s">
        <v>1410</v>
      </c>
      <c r="G251" s="224" t="s">
        <v>165</v>
      </c>
      <c r="H251" s="225">
        <v>1</v>
      </c>
      <c r="I251" s="226"/>
      <c r="J251" s="227">
        <f>ROUND(I251*H251,2)</f>
        <v>0</v>
      </c>
      <c r="K251" s="228"/>
      <c r="L251" s="46"/>
      <c r="M251" s="229" t="s">
        <v>19</v>
      </c>
      <c r="N251" s="230" t="s">
        <v>45</v>
      </c>
      <c r="O251" s="86"/>
      <c r="P251" s="231">
        <f>O251*H251</f>
        <v>0</v>
      </c>
      <c r="Q251" s="231">
        <v>0</v>
      </c>
      <c r="R251" s="231">
        <f>Q251*H251</f>
        <v>0</v>
      </c>
      <c r="S251" s="231">
        <v>0.024500000000000001</v>
      </c>
      <c r="T251" s="232">
        <f>S251*H251</f>
        <v>0.024500000000000001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33" t="s">
        <v>234</v>
      </c>
      <c r="AT251" s="233" t="s">
        <v>145</v>
      </c>
      <c r="AU251" s="233" t="s">
        <v>84</v>
      </c>
      <c r="AY251" s="19" t="s">
        <v>142</v>
      </c>
      <c r="BE251" s="234">
        <f>IF(N251="základní",J251,0)</f>
        <v>0</v>
      </c>
      <c r="BF251" s="234">
        <f>IF(N251="snížená",J251,0)</f>
        <v>0</v>
      </c>
      <c r="BG251" s="234">
        <f>IF(N251="zákl. přenesená",J251,0)</f>
        <v>0</v>
      </c>
      <c r="BH251" s="234">
        <f>IF(N251="sníž. přenesená",J251,0)</f>
        <v>0</v>
      </c>
      <c r="BI251" s="234">
        <f>IF(N251="nulová",J251,0)</f>
        <v>0</v>
      </c>
      <c r="BJ251" s="19" t="s">
        <v>82</v>
      </c>
      <c r="BK251" s="234">
        <f>ROUND(I251*H251,2)</f>
        <v>0</v>
      </c>
      <c r="BL251" s="19" t="s">
        <v>234</v>
      </c>
      <c r="BM251" s="233" t="s">
        <v>1411</v>
      </c>
    </row>
    <row r="252" s="2" customFormat="1" ht="16.5" customHeight="1">
      <c r="A252" s="40"/>
      <c r="B252" s="41"/>
      <c r="C252" s="221" t="s">
        <v>495</v>
      </c>
      <c r="D252" s="221" t="s">
        <v>145</v>
      </c>
      <c r="E252" s="222" t="s">
        <v>1412</v>
      </c>
      <c r="F252" s="223" t="s">
        <v>1413</v>
      </c>
      <c r="G252" s="224" t="s">
        <v>165</v>
      </c>
      <c r="H252" s="225">
        <v>1</v>
      </c>
      <c r="I252" s="226"/>
      <c r="J252" s="227">
        <f>ROUND(I252*H252,2)</f>
        <v>0</v>
      </c>
      <c r="K252" s="228"/>
      <c r="L252" s="46"/>
      <c r="M252" s="229" t="s">
        <v>19</v>
      </c>
      <c r="N252" s="230" t="s">
        <v>45</v>
      </c>
      <c r="O252" s="86"/>
      <c r="P252" s="231">
        <f>O252*H252</f>
        <v>0</v>
      </c>
      <c r="Q252" s="231">
        <v>0.048529999999999997</v>
      </c>
      <c r="R252" s="231">
        <f>Q252*H252</f>
        <v>0.048529999999999997</v>
      </c>
      <c r="S252" s="231">
        <v>0</v>
      </c>
      <c r="T252" s="232">
        <f>S252*H252</f>
        <v>0</v>
      </c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R252" s="233" t="s">
        <v>234</v>
      </c>
      <c r="AT252" s="233" t="s">
        <v>145</v>
      </c>
      <c r="AU252" s="233" t="s">
        <v>84</v>
      </c>
      <c r="AY252" s="19" t="s">
        <v>142</v>
      </c>
      <c r="BE252" s="234">
        <f>IF(N252="základní",J252,0)</f>
        <v>0</v>
      </c>
      <c r="BF252" s="234">
        <f>IF(N252="snížená",J252,0)</f>
        <v>0</v>
      </c>
      <c r="BG252" s="234">
        <f>IF(N252="zákl. přenesená",J252,0)</f>
        <v>0</v>
      </c>
      <c r="BH252" s="234">
        <f>IF(N252="sníž. přenesená",J252,0)</f>
        <v>0</v>
      </c>
      <c r="BI252" s="234">
        <f>IF(N252="nulová",J252,0)</f>
        <v>0</v>
      </c>
      <c r="BJ252" s="19" t="s">
        <v>82</v>
      </c>
      <c r="BK252" s="234">
        <f>ROUND(I252*H252,2)</f>
        <v>0</v>
      </c>
      <c r="BL252" s="19" t="s">
        <v>234</v>
      </c>
      <c r="BM252" s="233" t="s">
        <v>1414</v>
      </c>
    </row>
    <row r="253" s="2" customFormat="1" ht="16.5" customHeight="1">
      <c r="A253" s="40"/>
      <c r="B253" s="41"/>
      <c r="C253" s="221" t="s">
        <v>499</v>
      </c>
      <c r="D253" s="221" t="s">
        <v>145</v>
      </c>
      <c r="E253" s="222" t="s">
        <v>1415</v>
      </c>
      <c r="F253" s="223" t="s">
        <v>1416</v>
      </c>
      <c r="G253" s="224" t="s">
        <v>165</v>
      </c>
      <c r="H253" s="225">
        <v>1</v>
      </c>
      <c r="I253" s="226"/>
      <c r="J253" s="227">
        <f>ROUND(I253*H253,2)</f>
        <v>0</v>
      </c>
      <c r="K253" s="228"/>
      <c r="L253" s="46"/>
      <c r="M253" s="229" t="s">
        <v>19</v>
      </c>
      <c r="N253" s="230" t="s">
        <v>45</v>
      </c>
      <c r="O253" s="86"/>
      <c r="P253" s="231">
        <f>O253*H253</f>
        <v>0</v>
      </c>
      <c r="Q253" s="231">
        <v>0.01736</v>
      </c>
      <c r="R253" s="231">
        <f>Q253*H253</f>
        <v>0.01736</v>
      </c>
      <c r="S253" s="231">
        <v>0</v>
      </c>
      <c r="T253" s="232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33" t="s">
        <v>234</v>
      </c>
      <c r="AT253" s="233" t="s">
        <v>145</v>
      </c>
      <c r="AU253" s="233" t="s">
        <v>84</v>
      </c>
      <c r="AY253" s="19" t="s">
        <v>142</v>
      </c>
      <c r="BE253" s="234">
        <f>IF(N253="základní",J253,0)</f>
        <v>0</v>
      </c>
      <c r="BF253" s="234">
        <f>IF(N253="snížená",J253,0)</f>
        <v>0</v>
      </c>
      <c r="BG253" s="234">
        <f>IF(N253="zákl. přenesená",J253,0)</f>
        <v>0</v>
      </c>
      <c r="BH253" s="234">
        <f>IF(N253="sníž. přenesená",J253,0)</f>
        <v>0</v>
      </c>
      <c r="BI253" s="234">
        <f>IF(N253="nulová",J253,0)</f>
        <v>0</v>
      </c>
      <c r="BJ253" s="19" t="s">
        <v>82</v>
      </c>
      <c r="BK253" s="234">
        <f>ROUND(I253*H253,2)</f>
        <v>0</v>
      </c>
      <c r="BL253" s="19" t="s">
        <v>234</v>
      </c>
      <c r="BM253" s="233" t="s">
        <v>1417</v>
      </c>
    </row>
    <row r="254" s="2" customFormat="1" ht="21.75" customHeight="1">
      <c r="A254" s="40"/>
      <c r="B254" s="41"/>
      <c r="C254" s="221" t="s">
        <v>503</v>
      </c>
      <c r="D254" s="221" t="s">
        <v>145</v>
      </c>
      <c r="E254" s="222" t="s">
        <v>1418</v>
      </c>
      <c r="F254" s="223" t="s">
        <v>1419</v>
      </c>
      <c r="G254" s="224" t="s">
        <v>165</v>
      </c>
      <c r="H254" s="225">
        <v>1</v>
      </c>
      <c r="I254" s="226"/>
      <c r="J254" s="227">
        <f>ROUND(I254*H254,2)</f>
        <v>0</v>
      </c>
      <c r="K254" s="228"/>
      <c r="L254" s="46"/>
      <c r="M254" s="229" t="s">
        <v>19</v>
      </c>
      <c r="N254" s="230" t="s">
        <v>45</v>
      </c>
      <c r="O254" s="86"/>
      <c r="P254" s="231">
        <f>O254*H254</f>
        <v>0</v>
      </c>
      <c r="Q254" s="231">
        <v>0.0049300000000000004</v>
      </c>
      <c r="R254" s="231">
        <f>Q254*H254</f>
        <v>0.0049300000000000004</v>
      </c>
      <c r="S254" s="231">
        <v>0</v>
      </c>
      <c r="T254" s="232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33" t="s">
        <v>234</v>
      </c>
      <c r="AT254" s="233" t="s">
        <v>145</v>
      </c>
      <c r="AU254" s="233" t="s">
        <v>84</v>
      </c>
      <c r="AY254" s="19" t="s">
        <v>142</v>
      </c>
      <c r="BE254" s="234">
        <f>IF(N254="základní",J254,0)</f>
        <v>0</v>
      </c>
      <c r="BF254" s="234">
        <f>IF(N254="snížená",J254,0)</f>
        <v>0</v>
      </c>
      <c r="BG254" s="234">
        <f>IF(N254="zákl. přenesená",J254,0)</f>
        <v>0</v>
      </c>
      <c r="BH254" s="234">
        <f>IF(N254="sníž. přenesená",J254,0)</f>
        <v>0</v>
      </c>
      <c r="BI254" s="234">
        <f>IF(N254="nulová",J254,0)</f>
        <v>0</v>
      </c>
      <c r="BJ254" s="19" t="s">
        <v>82</v>
      </c>
      <c r="BK254" s="234">
        <f>ROUND(I254*H254,2)</f>
        <v>0</v>
      </c>
      <c r="BL254" s="19" t="s">
        <v>234</v>
      </c>
      <c r="BM254" s="233" t="s">
        <v>1420</v>
      </c>
    </row>
    <row r="255" s="2" customFormat="1" ht="16.5" customHeight="1">
      <c r="A255" s="40"/>
      <c r="B255" s="41"/>
      <c r="C255" s="221" t="s">
        <v>507</v>
      </c>
      <c r="D255" s="221" t="s">
        <v>145</v>
      </c>
      <c r="E255" s="222" t="s">
        <v>1421</v>
      </c>
      <c r="F255" s="223" t="s">
        <v>1422</v>
      </c>
      <c r="G255" s="224" t="s">
        <v>165</v>
      </c>
      <c r="H255" s="225">
        <v>2</v>
      </c>
      <c r="I255" s="226"/>
      <c r="J255" s="227">
        <f>ROUND(I255*H255,2)</f>
        <v>0</v>
      </c>
      <c r="K255" s="228"/>
      <c r="L255" s="46"/>
      <c r="M255" s="229" t="s">
        <v>19</v>
      </c>
      <c r="N255" s="230" t="s">
        <v>45</v>
      </c>
      <c r="O255" s="86"/>
      <c r="P255" s="231">
        <f>O255*H255</f>
        <v>0</v>
      </c>
      <c r="Q255" s="231">
        <v>0</v>
      </c>
      <c r="R255" s="231">
        <f>Q255*H255</f>
        <v>0</v>
      </c>
      <c r="S255" s="231">
        <v>0.69347000000000003</v>
      </c>
      <c r="T255" s="232">
        <f>S255*H255</f>
        <v>1.3869400000000001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33" t="s">
        <v>234</v>
      </c>
      <c r="AT255" s="233" t="s">
        <v>145</v>
      </c>
      <c r="AU255" s="233" t="s">
        <v>84</v>
      </c>
      <c r="AY255" s="19" t="s">
        <v>142</v>
      </c>
      <c r="BE255" s="234">
        <f>IF(N255="základní",J255,0)</f>
        <v>0</v>
      </c>
      <c r="BF255" s="234">
        <f>IF(N255="snížená",J255,0)</f>
        <v>0</v>
      </c>
      <c r="BG255" s="234">
        <f>IF(N255="zákl. přenesená",J255,0)</f>
        <v>0</v>
      </c>
      <c r="BH255" s="234">
        <f>IF(N255="sníž. přenesená",J255,0)</f>
        <v>0</v>
      </c>
      <c r="BI255" s="234">
        <f>IF(N255="nulová",J255,0)</f>
        <v>0</v>
      </c>
      <c r="BJ255" s="19" t="s">
        <v>82</v>
      </c>
      <c r="BK255" s="234">
        <f>ROUND(I255*H255,2)</f>
        <v>0</v>
      </c>
      <c r="BL255" s="19" t="s">
        <v>234</v>
      </c>
      <c r="BM255" s="233" t="s">
        <v>1423</v>
      </c>
    </row>
    <row r="256" s="2" customFormat="1" ht="21.75" customHeight="1">
      <c r="A256" s="40"/>
      <c r="B256" s="41"/>
      <c r="C256" s="221" t="s">
        <v>511</v>
      </c>
      <c r="D256" s="221" t="s">
        <v>145</v>
      </c>
      <c r="E256" s="222" t="s">
        <v>1424</v>
      </c>
      <c r="F256" s="223" t="s">
        <v>1425</v>
      </c>
      <c r="G256" s="224" t="s">
        <v>165</v>
      </c>
      <c r="H256" s="225">
        <v>1</v>
      </c>
      <c r="I256" s="226"/>
      <c r="J256" s="227">
        <f>ROUND(I256*H256,2)</f>
        <v>0</v>
      </c>
      <c r="K256" s="228"/>
      <c r="L256" s="46"/>
      <c r="M256" s="229" t="s">
        <v>19</v>
      </c>
      <c r="N256" s="230" t="s">
        <v>45</v>
      </c>
      <c r="O256" s="86"/>
      <c r="P256" s="231">
        <f>O256*H256</f>
        <v>0</v>
      </c>
      <c r="Q256" s="231">
        <v>0.072340000000000002</v>
      </c>
      <c r="R256" s="231">
        <f>Q256*H256</f>
        <v>0.072340000000000002</v>
      </c>
      <c r="S256" s="231">
        <v>0</v>
      </c>
      <c r="T256" s="232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33" t="s">
        <v>234</v>
      </c>
      <c r="AT256" s="233" t="s">
        <v>145</v>
      </c>
      <c r="AU256" s="233" t="s">
        <v>84</v>
      </c>
      <c r="AY256" s="19" t="s">
        <v>142</v>
      </c>
      <c r="BE256" s="234">
        <f>IF(N256="základní",J256,0)</f>
        <v>0</v>
      </c>
      <c r="BF256" s="234">
        <f>IF(N256="snížená",J256,0)</f>
        <v>0</v>
      </c>
      <c r="BG256" s="234">
        <f>IF(N256="zákl. přenesená",J256,0)</f>
        <v>0</v>
      </c>
      <c r="BH256" s="234">
        <f>IF(N256="sníž. přenesená",J256,0)</f>
        <v>0</v>
      </c>
      <c r="BI256" s="234">
        <f>IF(N256="nulová",J256,0)</f>
        <v>0</v>
      </c>
      <c r="BJ256" s="19" t="s">
        <v>82</v>
      </c>
      <c r="BK256" s="234">
        <f>ROUND(I256*H256,2)</f>
        <v>0</v>
      </c>
      <c r="BL256" s="19" t="s">
        <v>234</v>
      </c>
      <c r="BM256" s="233" t="s">
        <v>1426</v>
      </c>
    </row>
    <row r="257" s="2" customFormat="1" ht="16.5" customHeight="1">
      <c r="A257" s="40"/>
      <c r="B257" s="41"/>
      <c r="C257" s="221" t="s">
        <v>515</v>
      </c>
      <c r="D257" s="221" t="s">
        <v>145</v>
      </c>
      <c r="E257" s="222" t="s">
        <v>1427</v>
      </c>
      <c r="F257" s="223" t="s">
        <v>1428</v>
      </c>
      <c r="G257" s="224" t="s">
        <v>165</v>
      </c>
      <c r="H257" s="225">
        <v>1</v>
      </c>
      <c r="I257" s="226"/>
      <c r="J257" s="227">
        <f>ROUND(I257*H257,2)</f>
        <v>0</v>
      </c>
      <c r="K257" s="228"/>
      <c r="L257" s="46"/>
      <c r="M257" s="229" t="s">
        <v>19</v>
      </c>
      <c r="N257" s="230" t="s">
        <v>45</v>
      </c>
      <c r="O257" s="86"/>
      <c r="P257" s="231">
        <f>O257*H257</f>
        <v>0</v>
      </c>
      <c r="Q257" s="231">
        <v>0.00095</v>
      </c>
      <c r="R257" s="231">
        <f>Q257*H257</f>
        <v>0.00095</v>
      </c>
      <c r="S257" s="231">
        <v>0</v>
      </c>
      <c r="T257" s="232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33" t="s">
        <v>234</v>
      </c>
      <c r="AT257" s="233" t="s">
        <v>145</v>
      </c>
      <c r="AU257" s="233" t="s">
        <v>84</v>
      </c>
      <c r="AY257" s="19" t="s">
        <v>142</v>
      </c>
      <c r="BE257" s="234">
        <f>IF(N257="základní",J257,0)</f>
        <v>0</v>
      </c>
      <c r="BF257" s="234">
        <f>IF(N257="snížená",J257,0)</f>
        <v>0</v>
      </c>
      <c r="BG257" s="234">
        <f>IF(N257="zákl. přenesená",J257,0)</f>
        <v>0</v>
      </c>
      <c r="BH257" s="234">
        <f>IF(N257="sníž. přenesená",J257,0)</f>
        <v>0</v>
      </c>
      <c r="BI257" s="234">
        <f>IF(N257="nulová",J257,0)</f>
        <v>0</v>
      </c>
      <c r="BJ257" s="19" t="s">
        <v>82</v>
      </c>
      <c r="BK257" s="234">
        <f>ROUND(I257*H257,2)</f>
        <v>0</v>
      </c>
      <c r="BL257" s="19" t="s">
        <v>234</v>
      </c>
      <c r="BM257" s="233" t="s">
        <v>1429</v>
      </c>
    </row>
    <row r="258" s="2" customFormat="1" ht="16.5" customHeight="1">
      <c r="A258" s="40"/>
      <c r="B258" s="41"/>
      <c r="C258" s="221" t="s">
        <v>519</v>
      </c>
      <c r="D258" s="221" t="s">
        <v>145</v>
      </c>
      <c r="E258" s="222" t="s">
        <v>1430</v>
      </c>
      <c r="F258" s="223" t="s">
        <v>1431</v>
      </c>
      <c r="G258" s="224" t="s">
        <v>165</v>
      </c>
      <c r="H258" s="225">
        <v>2</v>
      </c>
      <c r="I258" s="226"/>
      <c r="J258" s="227">
        <f>ROUND(I258*H258,2)</f>
        <v>0</v>
      </c>
      <c r="K258" s="228"/>
      <c r="L258" s="46"/>
      <c r="M258" s="229" t="s">
        <v>19</v>
      </c>
      <c r="N258" s="230" t="s">
        <v>45</v>
      </c>
      <c r="O258" s="86"/>
      <c r="P258" s="231">
        <f>O258*H258</f>
        <v>0</v>
      </c>
      <c r="Q258" s="231">
        <v>0</v>
      </c>
      <c r="R258" s="231">
        <f>Q258*H258</f>
        <v>0</v>
      </c>
      <c r="S258" s="231">
        <v>0.00156</v>
      </c>
      <c r="T258" s="232">
        <f>S258*H258</f>
        <v>0.0031199999999999999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33" t="s">
        <v>234</v>
      </c>
      <c r="AT258" s="233" t="s">
        <v>145</v>
      </c>
      <c r="AU258" s="233" t="s">
        <v>84</v>
      </c>
      <c r="AY258" s="19" t="s">
        <v>142</v>
      </c>
      <c r="BE258" s="234">
        <f>IF(N258="základní",J258,0)</f>
        <v>0</v>
      </c>
      <c r="BF258" s="234">
        <f>IF(N258="snížená",J258,0)</f>
        <v>0</v>
      </c>
      <c r="BG258" s="234">
        <f>IF(N258="zákl. přenesená",J258,0)</f>
        <v>0</v>
      </c>
      <c r="BH258" s="234">
        <f>IF(N258="sníž. přenesená",J258,0)</f>
        <v>0</v>
      </c>
      <c r="BI258" s="234">
        <f>IF(N258="nulová",J258,0)</f>
        <v>0</v>
      </c>
      <c r="BJ258" s="19" t="s">
        <v>82</v>
      </c>
      <c r="BK258" s="234">
        <f>ROUND(I258*H258,2)</f>
        <v>0</v>
      </c>
      <c r="BL258" s="19" t="s">
        <v>234</v>
      </c>
      <c r="BM258" s="233" t="s">
        <v>1432</v>
      </c>
    </row>
    <row r="259" s="2" customFormat="1" ht="16.5" customHeight="1">
      <c r="A259" s="40"/>
      <c r="B259" s="41"/>
      <c r="C259" s="221" t="s">
        <v>524</v>
      </c>
      <c r="D259" s="221" t="s">
        <v>145</v>
      </c>
      <c r="E259" s="222" t="s">
        <v>1433</v>
      </c>
      <c r="F259" s="223" t="s">
        <v>1434</v>
      </c>
      <c r="G259" s="224" t="s">
        <v>165</v>
      </c>
      <c r="H259" s="225">
        <v>1</v>
      </c>
      <c r="I259" s="226"/>
      <c r="J259" s="227">
        <f>ROUND(I259*H259,2)</f>
        <v>0</v>
      </c>
      <c r="K259" s="228"/>
      <c r="L259" s="46"/>
      <c r="M259" s="229" t="s">
        <v>19</v>
      </c>
      <c r="N259" s="230" t="s">
        <v>45</v>
      </c>
      <c r="O259" s="86"/>
      <c r="P259" s="231">
        <f>O259*H259</f>
        <v>0</v>
      </c>
      <c r="Q259" s="231">
        <v>0.0018</v>
      </c>
      <c r="R259" s="231">
        <f>Q259*H259</f>
        <v>0.0018</v>
      </c>
      <c r="S259" s="231">
        <v>0</v>
      </c>
      <c r="T259" s="232">
        <f>S259*H259</f>
        <v>0</v>
      </c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R259" s="233" t="s">
        <v>234</v>
      </c>
      <c r="AT259" s="233" t="s">
        <v>145</v>
      </c>
      <c r="AU259" s="233" t="s">
        <v>84</v>
      </c>
      <c r="AY259" s="19" t="s">
        <v>142</v>
      </c>
      <c r="BE259" s="234">
        <f>IF(N259="základní",J259,0)</f>
        <v>0</v>
      </c>
      <c r="BF259" s="234">
        <f>IF(N259="snížená",J259,0)</f>
        <v>0</v>
      </c>
      <c r="BG259" s="234">
        <f>IF(N259="zákl. přenesená",J259,0)</f>
        <v>0</v>
      </c>
      <c r="BH259" s="234">
        <f>IF(N259="sníž. přenesená",J259,0)</f>
        <v>0</v>
      </c>
      <c r="BI259" s="234">
        <f>IF(N259="nulová",J259,0)</f>
        <v>0</v>
      </c>
      <c r="BJ259" s="19" t="s">
        <v>82</v>
      </c>
      <c r="BK259" s="234">
        <f>ROUND(I259*H259,2)</f>
        <v>0</v>
      </c>
      <c r="BL259" s="19" t="s">
        <v>234</v>
      </c>
      <c r="BM259" s="233" t="s">
        <v>1435</v>
      </c>
    </row>
    <row r="260" s="2" customFormat="1" ht="16.5" customHeight="1">
      <c r="A260" s="40"/>
      <c r="B260" s="41"/>
      <c r="C260" s="221" t="s">
        <v>528</v>
      </c>
      <c r="D260" s="221" t="s">
        <v>145</v>
      </c>
      <c r="E260" s="222" t="s">
        <v>1436</v>
      </c>
      <c r="F260" s="223" t="s">
        <v>1437</v>
      </c>
      <c r="G260" s="224" t="s">
        <v>165</v>
      </c>
      <c r="H260" s="225">
        <v>1</v>
      </c>
      <c r="I260" s="226"/>
      <c r="J260" s="227">
        <f>ROUND(I260*H260,2)</f>
        <v>0</v>
      </c>
      <c r="K260" s="228"/>
      <c r="L260" s="46"/>
      <c r="M260" s="229" t="s">
        <v>19</v>
      </c>
      <c r="N260" s="230" t="s">
        <v>45</v>
      </c>
      <c r="O260" s="86"/>
      <c r="P260" s="231">
        <f>O260*H260</f>
        <v>0</v>
      </c>
      <c r="Q260" s="231">
        <v>0.0018400000000000001</v>
      </c>
      <c r="R260" s="231">
        <f>Q260*H260</f>
        <v>0.0018400000000000001</v>
      </c>
      <c r="S260" s="231">
        <v>0</v>
      </c>
      <c r="T260" s="232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33" t="s">
        <v>234</v>
      </c>
      <c r="AT260" s="233" t="s">
        <v>145</v>
      </c>
      <c r="AU260" s="233" t="s">
        <v>84</v>
      </c>
      <c r="AY260" s="19" t="s">
        <v>142</v>
      </c>
      <c r="BE260" s="234">
        <f>IF(N260="základní",J260,0)</f>
        <v>0</v>
      </c>
      <c r="BF260" s="234">
        <f>IF(N260="snížená",J260,0)</f>
        <v>0</v>
      </c>
      <c r="BG260" s="234">
        <f>IF(N260="zákl. přenesená",J260,0)</f>
        <v>0</v>
      </c>
      <c r="BH260" s="234">
        <f>IF(N260="sníž. přenesená",J260,0)</f>
        <v>0</v>
      </c>
      <c r="BI260" s="234">
        <f>IF(N260="nulová",J260,0)</f>
        <v>0</v>
      </c>
      <c r="BJ260" s="19" t="s">
        <v>82</v>
      </c>
      <c r="BK260" s="234">
        <f>ROUND(I260*H260,2)</f>
        <v>0</v>
      </c>
      <c r="BL260" s="19" t="s">
        <v>234</v>
      </c>
      <c r="BM260" s="233" t="s">
        <v>1438</v>
      </c>
    </row>
    <row r="261" s="2" customFormat="1" ht="16.5" customHeight="1">
      <c r="A261" s="40"/>
      <c r="B261" s="41"/>
      <c r="C261" s="221" t="s">
        <v>532</v>
      </c>
      <c r="D261" s="221" t="s">
        <v>145</v>
      </c>
      <c r="E261" s="222" t="s">
        <v>1439</v>
      </c>
      <c r="F261" s="223" t="s">
        <v>1440</v>
      </c>
      <c r="G261" s="224" t="s">
        <v>155</v>
      </c>
      <c r="H261" s="225">
        <v>1</v>
      </c>
      <c r="I261" s="226"/>
      <c r="J261" s="227">
        <f>ROUND(I261*H261,2)</f>
        <v>0</v>
      </c>
      <c r="K261" s="228"/>
      <c r="L261" s="46"/>
      <c r="M261" s="229" t="s">
        <v>19</v>
      </c>
      <c r="N261" s="230" t="s">
        <v>45</v>
      </c>
      <c r="O261" s="86"/>
      <c r="P261" s="231">
        <f>O261*H261</f>
        <v>0</v>
      </c>
      <c r="Q261" s="231">
        <v>0</v>
      </c>
      <c r="R261" s="231">
        <f>Q261*H261</f>
        <v>0</v>
      </c>
      <c r="S261" s="231">
        <v>0.0022499999999999998</v>
      </c>
      <c r="T261" s="232">
        <f>S261*H261</f>
        <v>0.0022499999999999998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33" t="s">
        <v>234</v>
      </c>
      <c r="AT261" s="233" t="s">
        <v>145</v>
      </c>
      <c r="AU261" s="233" t="s">
        <v>84</v>
      </c>
      <c r="AY261" s="19" t="s">
        <v>142</v>
      </c>
      <c r="BE261" s="234">
        <f>IF(N261="základní",J261,0)</f>
        <v>0</v>
      </c>
      <c r="BF261" s="234">
        <f>IF(N261="snížená",J261,0)</f>
        <v>0</v>
      </c>
      <c r="BG261" s="234">
        <f>IF(N261="zákl. přenesená",J261,0)</f>
        <v>0</v>
      </c>
      <c r="BH261" s="234">
        <f>IF(N261="sníž. přenesená",J261,0)</f>
        <v>0</v>
      </c>
      <c r="BI261" s="234">
        <f>IF(N261="nulová",J261,0)</f>
        <v>0</v>
      </c>
      <c r="BJ261" s="19" t="s">
        <v>82</v>
      </c>
      <c r="BK261" s="234">
        <f>ROUND(I261*H261,2)</f>
        <v>0</v>
      </c>
      <c r="BL261" s="19" t="s">
        <v>234</v>
      </c>
      <c r="BM261" s="233" t="s">
        <v>1441</v>
      </c>
    </row>
    <row r="262" s="2" customFormat="1" ht="16.5" customHeight="1">
      <c r="A262" s="40"/>
      <c r="B262" s="41"/>
      <c r="C262" s="221" t="s">
        <v>537</v>
      </c>
      <c r="D262" s="221" t="s">
        <v>145</v>
      </c>
      <c r="E262" s="222" t="s">
        <v>1442</v>
      </c>
      <c r="F262" s="223" t="s">
        <v>1443</v>
      </c>
      <c r="G262" s="224" t="s">
        <v>165</v>
      </c>
      <c r="H262" s="225">
        <v>1</v>
      </c>
      <c r="I262" s="226"/>
      <c r="J262" s="227">
        <f>ROUND(I262*H262,2)</f>
        <v>0</v>
      </c>
      <c r="K262" s="228"/>
      <c r="L262" s="46"/>
      <c r="M262" s="229" t="s">
        <v>19</v>
      </c>
      <c r="N262" s="230" t="s">
        <v>45</v>
      </c>
      <c r="O262" s="86"/>
      <c r="P262" s="231">
        <f>O262*H262</f>
        <v>0</v>
      </c>
      <c r="Q262" s="231">
        <v>0.0018400000000000001</v>
      </c>
      <c r="R262" s="231">
        <f>Q262*H262</f>
        <v>0.0018400000000000001</v>
      </c>
      <c r="S262" s="231">
        <v>0</v>
      </c>
      <c r="T262" s="232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33" t="s">
        <v>234</v>
      </c>
      <c r="AT262" s="233" t="s">
        <v>145</v>
      </c>
      <c r="AU262" s="233" t="s">
        <v>84</v>
      </c>
      <c r="AY262" s="19" t="s">
        <v>142</v>
      </c>
      <c r="BE262" s="234">
        <f>IF(N262="základní",J262,0)</f>
        <v>0</v>
      </c>
      <c r="BF262" s="234">
        <f>IF(N262="snížená",J262,0)</f>
        <v>0</v>
      </c>
      <c r="BG262" s="234">
        <f>IF(N262="zákl. přenesená",J262,0)</f>
        <v>0</v>
      </c>
      <c r="BH262" s="234">
        <f>IF(N262="sníž. přenesená",J262,0)</f>
        <v>0</v>
      </c>
      <c r="BI262" s="234">
        <f>IF(N262="nulová",J262,0)</f>
        <v>0</v>
      </c>
      <c r="BJ262" s="19" t="s">
        <v>82</v>
      </c>
      <c r="BK262" s="234">
        <f>ROUND(I262*H262,2)</f>
        <v>0</v>
      </c>
      <c r="BL262" s="19" t="s">
        <v>234</v>
      </c>
      <c r="BM262" s="233" t="s">
        <v>1444</v>
      </c>
    </row>
    <row r="263" s="2" customFormat="1" ht="16.5" customHeight="1">
      <c r="A263" s="40"/>
      <c r="B263" s="41"/>
      <c r="C263" s="221" t="s">
        <v>541</v>
      </c>
      <c r="D263" s="221" t="s">
        <v>145</v>
      </c>
      <c r="E263" s="222" t="s">
        <v>1445</v>
      </c>
      <c r="F263" s="223" t="s">
        <v>1446</v>
      </c>
      <c r="G263" s="224" t="s">
        <v>155</v>
      </c>
      <c r="H263" s="225">
        <v>1</v>
      </c>
      <c r="I263" s="226"/>
      <c r="J263" s="227">
        <f>ROUND(I263*H263,2)</f>
        <v>0</v>
      </c>
      <c r="K263" s="228"/>
      <c r="L263" s="46"/>
      <c r="M263" s="229" t="s">
        <v>19</v>
      </c>
      <c r="N263" s="230" t="s">
        <v>45</v>
      </c>
      <c r="O263" s="86"/>
      <c r="P263" s="231">
        <f>O263*H263</f>
        <v>0</v>
      </c>
      <c r="Q263" s="231">
        <v>0.00024000000000000001</v>
      </c>
      <c r="R263" s="231">
        <f>Q263*H263</f>
        <v>0.00024000000000000001</v>
      </c>
      <c r="S263" s="231">
        <v>0</v>
      </c>
      <c r="T263" s="232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33" t="s">
        <v>234</v>
      </c>
      <c r="AT263" s="233" t="s">
        <v>145</v>
      </c>
      <c r="AU263" s="233" t="s">
        <v>84</v>
      </c>
      <c r="AY263" s="19" t="s">
        <v>142</v>
      </c>
      <c r="BE263" s="234">
        <f>IF(N263="základní",J263,0)</f>
        <v>0</v>
      </c>
      <c r="BF263" s="234">
        <f>IF(N263="snížená",J263,0)</f>
        <v>0</v>
      </c>
      <c r="BG263" s="234">
        <f>IF(N263="zákl. přenesená",J263,0)</f>
        <v>0</v>
      </c>
      <c r="BH263" s="234">
        <f>IF(N263="sníž. přenesená",J263,0)</f>
        <v>0</v>
      </c>
      <c r="BI263" s="234">
        <f>IF(N263="nulová",J263,0)</f>
        <v>0</v>
      </c>
      <c r="BJ263" s="19" t="s">
        <v>82</v>
      </c>
      <c r="BK263" s="234">
        <f>ROUND(I263*H263,2)</f>
        <v>0</v>
      </c>
      <c r="BL263" s="19" t="s">
        <v>234</v>
      </c>
      <c r="BM263" s="233" t="s">
        <v>1447</v>
      </c>
    </row>
    <row r="264" s="2" customFormat="1" ht="16.5" customHeight="1">
      <c r="A264" s="40"/>
      <c r="B264" s="41"/>
      <c r="C264" s="221" t="s">
        <v>547</v>
      </c>
      <c r="D264" s="221" t="s">
        <v>145</v>
      </c>
      <c r="E264" s="222" t="s">
        <v>1448</v>
      </c>
      <c r="F264" s="223" t="s">
        <v>1449</v>
      </c>
      <c r="G264" s="224" t="s">
        <v>155</v>
      </c>
      <c r="H264" s="225">
        <v>1</v>
      </c>
      <c r="I264" s="226"/>
      <c r="J264" s="227">
        <f>ROUND(I264*H264,2)</f>
        <v>0</v>
      </c>
      <c r="K264" s="228"/>
      <c r="L264" s="46"/>
      <c r="M264" s="229" t="s">
        <v>19</v>
      </c>
      <c r="N264" s="230" t="s">
        <v>45</v>
      </c>
      <c r="O264" s="86"/>
      <c r="P264" s="231">
        <f>O264*H264</f>
        <v>0</v>
      </c>
      <c r="Q264" s="231">
        <v>0.00027999999999999998</v>
      </c>
      <c r="R264" s="231">
        <f>Q264*H264</f>
        <v>0.00027999999999999998</v>
      </c>
      <c r="S264" s="231">
        <v>0</v>
      </c>
      <c r="T264" s="232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33" t="s">
        <v>234</v>
      </c>
      <c r="AT264" s="233" t="s">
        <v>145</v>
      </c>
      <c r="AU264" s="233" t="s">
        <v>84</v>
      </c>
      <c r="AY264" s="19" t="s">
        <v>142</v>
      </c>
      <c r="BE264" s="234">
        <f>IF(N264="základní",J264,0)</f>
        <v>0</v>
      </c>
      <c r="BF264" s="234">
        <f>IF(N264="snížená",J264,0)</f>
        <v>0</v>
      </c>
      <c r="BG264" s="234">
        <f>IF(N264="zákl. přenesená",J264,0)</f>
        <v>0</v>
      </c>
      <c r="BH264" s="234">
        <f>IF(N264="sníž. přenesená",J264,0)</f>
        <v>0</v>
      </c>
      <c r="BI264" s="234">
        <f>IF(N264="nulová",J264,0)</f>
        <v>0</v>
      </c>
      <c r="BJ264" s="19" t="s">
        <v>82</v>
      </c>
      <c r="BK264" s="234">
        <f>ROUND(I264*H264,2)</f>
        <v>0</v>
      </c>
      <c r="BL264" s="19" t="s">
        <v>234</v>
      </c>
      <c r="BM264" s="233" t="s">
        <v>1450</v>
      </c>
    </row>
    <row r="265" s="2" customFormat="1" ht="16.5" customHeight="1">
      <c r="A265" s="40"/>
      <c r="B265" s="41"/>
      <c r="C265" s="221" t="s">
        <v>552</v>
      </c>
      <c r="D265" s="221" t="s">
        <v>145</v>
      </c>
      <c r="E265" s="222" t="s">
        <v>1451</v>
      </c>
      <c r="F265" s="223" t="s">
        <v>1452</v>
      </c>
      <c r="G265" s="224" t="s">
        <v>155</v>
      </c>
      <c r="H265" s="225">
        <v>1</v>
      </c>
      <c r="I265" s="226"/>
      <c r="J265" s="227">
        <f>ROUND(I265*H265,2)</f>
        <v>0</v>
      </c>
      <c r="K265" s="228"/>
      <c r="L265" s="46"/>
      <c r="M265" s="229" t="s">
        <v>19</v>
      </c>
      <c r="N265" s="230" t="s">
        <v>45</v>
      </c>
      <c r="O265" s="86"/>
      <c r="P265" s="231">
        <f>O265*H265</f>
        <v>0</v>
      </c>
      <c r="Q265" s="231">
        <v>0</v>
      </c>
      <c r="R265" s="231">
        <f>Q265*H265</f>
        <v>0</v>
      </c>
      <c r="S265" s="231">
        <v>0</v>
      </c>
      <c r="T265" s="232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33" t="s">
        <v>234</v>
      </c>
      <c r="AT265" s="233" t="s">
        <v>145</v>
      </c>
      <c r="AU265" s="233" t="s">
        <v>84</v>
      </c>
      <c r="AY265" s="19" t="s">
        <v>142</v>
      </c>
      <c r="BE265" s="234">
        <f>IF(N265="základní",J265,0)</f>
        <v>0</v>
      </c>
      <c r="BF265" s="234">
        <f>IF(N265="snížená",J265,0)</f>
        <v>0</v>
      </c>
      <c r="BG265" s="234">
        <f>IF(N265="zákl. přenesená",J265,0)</f>
        <v>0</v>
      </c>
      <c r="BH265" s="234">
        <f>IF(N265="sníž. přenesená",J265,0)</f>
        <v>0</v>
      </c>
      <c r="BI265" s="234">
        <f>IF(N265="nulová",J265,0)</f>
        <v>0</v>
      </c>
      <c r="BJ265" s="19" t="s">
        <v>82</v>
      </c>
      <c r="BK265" s="234">
        <f>ROUND(I265*H265,2)</f>
        <v>0</v>
      </c>
      <c r="BL265" s="19" t="s">
        <v>234</v>
      </c>
      <c r="BM265" s="233" t="s">
        <v>1453</v>
      </c>
    </row>
    <row r="266" s="2" customFormat="1" ht="21.75" customHeight="1">
      <c r="A266" s="40"/>
      <c r="B266" s="41"/>
      <c r="C266" s="221" t="s">
        <v>557</v>
      </c>
      <c r="D266" s="221" t="s">
        <v>145</v>
      </c>
      <c r="E266" s="222" t="s">
        <v>1454</v>
      </c>
      <c r="F266" s="223" t="s">
        <v>1455</v>
      </c>
      <c r="G266" s="224" t="s">
        <v>478</v>
      </c>
      <c r="H266" s="293"/>
      <c r="I266" s="226"/>
      <c r="J266" s="227">
        <f>ROUND(I266*H266,2)</f>
        <v>0</v>
      </c>
      <c r="K266" s="228"/>
      <c r="L266" s="46"/>
      <c r="M266" s="229" t="s">
        <v>19</v>
      </c>
      <c r="N266" s="230" t="s">
        <v>45</v>
      </c>
      <c r="O266" s="86"/>
      <c r="P266" s="231">
        <f>O266*H266</f>
        <v>0</v>
      </c>
      <c r="Q266" s="231">
        <v>0</v>
      </c>
      <c r="R266" s="231">
        <f>Q266*H266</f>
        <v>0</v>
      </c>
      <c r="S266" s="231">
        <v>0</v>
      </c>
      <c r="T266" s="232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33" t="s">
        <v>234</v>
      </c>
      <c r="AT266" s="233" t="s">
        <v>145</v>
      </c>
      <c r="AU266" s="233" t="s">
        <v>84</v>
      </c>
      <c r="AY266" s="19" t="s">
        <v>142</v>
      </c>
      <c r="BE266" s="234">
        <f>IF(N266="základní",J266,0)</f>
        <v>0</v>
      </c>
      <c r="BF266" s="234">
        <f>IF(N266="snížená",J266,0)</f>
        <v>0</v>
      </c>
      <c r="BG266" s="234">
        <f>IF(N266="zákl. přenesená",J266,0)</f>
        <v>0</v>
      </c>
      <c r="BH266" s="234">
        <f>IF(N266="sníž. přenesená",J266,0)</f>
        <v>0</v>
      </c>
      <c r="BI266" s="234">
        <f>IF(N266="nulová",J266,0)</f>
        <v>0</v>
      </c>
      <c r="BJ266" s="19" t="s">
        <v>82</v>
      </c>
      <c r="BK266" s="234">
        <f>ROUND(I266*H266,2)</f>
        <v>0</v>
      </c>
      <c r="BL266" s="19" t="s">
        <v>234</v>
      </c>
      <c r="BM266" s="233" t="s">
        <v>1456</v>
      </c>
    </row>
    <row r="267" s="12" customFormat="1" ht="22.8" customHeight="1">
      <c r="A267" s="12"/>
      <c r="B267" s="205"/>
      <c r="C267" s="206"/>
      <c r="D267" s="207" t="s">
        <v>73</v>
      </c>
      <c r="E267" s="219" t="s">
        <v>1457</v>
      </c>
      <c r="F267" s="219" t="s">
        <v>1458</v>
      </c>
      <c r="G267" s="206"/>
      <c r="H267" s="206"/>
      <c r="I267" s="209"/>
      <c r="J267" s="220">
        <f>BK267</f>
        <v>0</v>
      </c>
      <c r="K267" s="206"/>
      <c r="L267" s="211"/>
      <c r="M267" s="212"/>
      <c r="N267" s="213"/>
      <c r="O267" s="213"/>
      <c r="P267" s="214">
        <f>SUM(P268:P269)</f>
        <v>0</v>
      </c>
      <c r="Q267" s="213"/>
      <c r="R267" s="214">
        <f>SUM(R268:R269)</f>
        <v>0.0091999999999999998</v>
      </c>
      <c r="S267" s="213"/>
      <c r="T267" s="215">
        <f>SUM(T268:T269)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16" t="s">
        <v>84</v>
      </c>
      <c r="AT267" s="217" t="s">
        <v>73</v>
      </c>
      <c r="AU267" s="217" t="s">
        <v>82</v>
      </c>
      <c r="AY267" s="216" t="s">
        <v>142</v>
      </c>
      <c r="BK267" s="218">
        <f>SUM(BK268:BK269)</f>
        <v>0</v>
      </c>
    </row>
    <row r="268" s="2" customFormat="1" ht="21.75" customHeight="1">
      <c r="A268" s="40"/>
      <c r="B268" s="41"/>
      <c r="C268" s="221" t="s">
        <v>562</v>
      </c>
      <c r="D268" s="221" t="s">
        <v>145</v>
      </c>
      <c r="E268" s="222" t="s">
        <v>1459</v>
      </c>
      <c r="F268" s="223" t="s">
        <v>1460</v>
      </c>
      <c r="G268" s="224" t="s">
        <v>165</v>
      </c>
      <c r="H268" s="225">
        <v>1</v>
      </c>
      <c r="I268" s="226"/>
      <c r="J268" s="227">
        <f>ROUND(I268*H268,2)</f>
        <v>0</v>
      </c>
      <c r="K268" s="228"/>
      <c r="L268" s="46"/>
      <c r="M268" s="229" t="s">
        <v>19</v>
      </c>
      <c r="N268" s="230" t="s">
        <v>45</v>
      </c>
      <c r="O268" s="86"/>
      <c r="P268" s="231">
        <f>O268*H268</f>
        <v>0</v>
      </c>
      <c r="Q268" s="231">
        <v>0.0091999999999999998</v>
      </c>
      <c r="R268" s="231">
        <f>Q268*H268</f>
        <v>0.0091999999999999998</v>
      </c>
      <c r="S268" s="231">
        <v>0</v>
      </c>
      <c r="T268" s="232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33" t="s">
        <v>234</v>
      </c>
      <c r="AT268" s="233" t="s">
        <v>145</v>
      </c>
      <c r="AU268" s="233" t="s">
        <v>84</v>
      </c>
      <c r="AY268" s="19" t="s">
        <v>142</v>
      </c>
      <c r="BE268" s="234">
        <f>IF(N268="základní",J268,0)</f>
        <v>0</v>
      </c>
      <c r="BF268" s="234">
        <f>IF(N268="snížená",J268,0)</f>
        <v>0</v>
      </c>
      <c r="BG268" s="234">
        <f>IF(N268="zákl. přenesená",J268,0)</f>
        <v>0</v>
      </c>
      <c r="BH268" s="234">
        <f>IF(N268="sníž. přenesená",J268,0)</f>
        <v>0</v>
      </c>
      <c r="BI268" s="234">
        <f>IF(N268="nulová",J268,0)</f>
        <v>0</v>
      </c>
      <c r="BJ268" s="19" t="s">
        <v>82</v>
      </c>
      <c r="BK268" s="234">
        <f>ROUND(I268*H268,2)</f>
        <v>0</v>
      </c>
      <c r="BL268" s="19" t="s">
        <v>234</v>
      </c>
      <c r="BM268" s="233" t="s">
        <v>1461</v>
      </c>
    </row>
    <row r="269" s="2" customFormat="1" ht="21.75" customHeight="1">
      <c r="A269" s="40"/>
      <c r="B269" s="41"/>
      <c r="C269" s="221" t="s">
        <v>566</v>
      </c>
      <c r="D269" s="221" t="s">
        <v>145</v>
      </c>
      <c r="E269" s="222" t="s">
        <v>1462</v>
      </c>
      <c r="F269" s="223" t="s">
        <v>1463</v>
      </c>
      <c r="G269" s="224" t="s">
        <v>478</v>
      </c>
      <c r="H269" s="293"/>
      <c r="I269" s="226"/>
      <c r="J269" s="227">
        <f>ROUND(I269*H269,2)</f>
        <v>0</v>
      </c>
      <c r="K269" s="228"/>
      <c r="L269" s="46"/>
      <c r="M269" s="229" t="s">
        <v>19</v>
      </c>
      <c r="N269" s="230" t="s">
        <v>45</v>
      </c>
      <c r="O269" s="86"/>
      <c r="P269" s="231">
        <f>O269*H269</f>
        <v>0</v>
      </c>
      <c r="Q269" s="231">
        <v>0</v>
      </c>
      <c r="R269" s="231">
        <f>Q269*H269</f>
        <v>0</v>
      </c>
      <c r="S269" s="231">
        <v>0</v>
      </c>
      <c r="T269" s="232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33" t="s">
        <v>234</v>
      </c>
      <c r="AT269" s="233" t="s">
        <v>145</v>
      </c>
      <c r="AU269" s="233" t="s">
        <v>84</v>
      </c>
      <c r="AY269" s="19" t="s">
        <v>142</v>
      </c>
      <c r="BE269" s="234">
        <f>IF(N269="základní",J269,0)</f>
        <v>0</v>
      </c>
      <c r="BF269" s="234">
        <f>IF(N269="snížená",J269,0)</f>
        <v>0</v>
      </c>
      <c r="BG269" s="234">
        <f>IF(N269="zákl. přenesená",J269,0)</f>
        <v>0</v>
      </c>
      <c r="BH269" s="234">
        <f>IF(N269="sníž. přenesená",J269,0)</f>
        <v>0</v>
      </c>
      <c r="BI269" s="234">
        <f>IF(N269="nulová",J269,0)</f>
        <v>0</v>
      </c>
      <c r="BJ269" s="19" t="s">
        <v>82</v>
      </c>
      <c r="BK269" s="234">
        <f>ROUND(I269*H269,2)</f>
        <v>0</v>
      </c>
      <c r="BL269" s="19" t="s">
        <v>234</v>
      </c>
      <c r="BM269" s="233" t="s">
        <v>1464</v>
      </c>
    </row>
    <row r="270" s="12" customFormat="1" ht="22.8" customHeight="1">
      <c r="A270" s="12"/>
      <c r="B270" s="205"/>
      <c r="C270" s="206"/>
      <c r="D270" s="207" t="s">
        <v>73</v>
      </c>
      <c r="E270" s="219" t="s">
        <v>406</v>
      </c>
      <c r="F270" s="219" t="s">
        <v>1465</v>
      </c>
      <c r="G270" s="206"/>
      <c r="H270" s="206"/>
      <c r="I270" s="209"/>
      <c r="J270" s="220">
        <f>BK270</f>
        <v>0</v>
      </c>
      <c r="K270" s="206"/>
      <c r="L270" s="211"/>
      <c r="M270" s="212"/>
      <c r="N270" s="213"/>
      <c r="O270" s="213"/>
      <c r="P270" s="214">
        <f>SUM(P271:P279)</f>
        <v>0</v>
      </c>
      <c r="Q270" s="213"/>
      <c r="R270" s="214">
        <f>SUM(R271:R279)</f>
        <v>0.069999999999999993</v>
      </c>
      <c r="S270" s="213"/>
      <c r="T270" s="215">
        <f>SUM(T271:T279)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16" t="s">
        <v>84</v>
      </c>
      <c r="AT270" s="217" t="s">
        <v>73</v>
      </c>
      <c r="AU270" s="217" t="s">
        <v>82</v>
      </c>
      <c r="AY270" s="216" t="s">
        <v>142</v>
      </c>
      <c r="BK270" s="218">
        <f>SUM(BK271:BK279)</f>
        <v>0</v>
      </c>
    </row>
    <row r="271" s="2" customFormat="1" ht="16.5" customHeight="1">
      <c r="A271" s="40"/>
      <c r="B271" s="41"/>
      <c r="C271" s="221" t="s">
        <v>571</v>
      </c>
      <c r="D271" s="221" t="s">
        <v>145</v>
      </c>
      <c r="E271" s="222" t="s">
        <v>1466</v>
      </c>
      <c r="F271" s="223" t="s">
        <v>426</v>
      </c>
      <c r="G271" s="224" t="s">
        <v>208</v>
      </c>
      <c r="H271" s="225">
        <v>50</v>
      </c>
      <c r="I271" s="226"/>
      <c r="J271" s="227">
        <f>ROUND(I271*H271,2)</f>
        <v>0</v>
      </c>
      <c r="K271" s="228"/>
      <c r="L271" s="46"/>
      <c r="M271" s="229" t="s">
        <v>19</v>
      </c>
      <c r="N271" s="230" t="s">
        <v>45</v>
      </c>
      <c r="O271" s="86"/>
      <c r="P271" s="231">
        <f>O271*H271</f>
        <v>0</v>
      </c>
      <c r="Q271" s="231">
        <v>0</v>
      </c>
      <c r="R271" s="231">
        <f>Q271*H271</f>
        <v>0</v>
      </c>
      <c r="S271" s="231">
        <v>0</v>
      </c>
      <c r="T271" s="232">
        <f>S271*H271</f>
        <v>0</v>
      </c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R271" s="233" t="s">
        <v>234</v>
      </c>
      <c r="AT271" s="233" t="s">
        <v>145</v>
      </c>
      <c r="AU271" s="233" t="s">
        <v>84</v>
      </c>
      <c r="AY271" s="19" t="s">
        <v>142</v>
      </c>
      <c r="BE271" s="234">
        <f>IF(N271="základní",J271,0)</f>
        <v>0</v>
      </c>
      <c r="BF271" s="234">
        <f>IF(N271="snížená",J271,0)</f>
        <v>0</v>
      </c>
      <c r="BG271" s="234">
        <f>IF(N271="zákl. přenesená",J271,0)</f>
        <v>0</v>
      </c>
      <c r="BH271" s="234">
        <f>IF(N271="sníž. přenesená",J271,0)</f>
        <v>0</v>
      </c>
      <c r="BI271" s="234">
        <f>IF(N271="nulová",J271,0)</f>
        <v>0</v>
      </c>
      <c r="BJ271" s="19" t="s">
        <v>82</v>
      </c>
      <c r="BK271" s="234">
        <f>ROUND(I271*H271,2)</f>
        <v>0</v>
      </c>
      <c r="BL271" s="19" t="s">
        <v>234</v>
      </c>
      <c r="BM271" s="233" t="s">
        <v>1467</v>
      </c>
    </row>
    <row r="272" s="2" customFormat="1">
      <c r="A272" s="40"/>
      <c r="B272" s="41"/>
      <c r="C272" s="42"/>
      <c r="D272" s="237" t="s">
        <v>157</v>
      </c>
      <c r="E272" s="42"/>
      <c r="F272" s="247" t="s">
        <v>1468</v>
      </c>
      <c r="G272" s="42"/>
      <c r="H272" s="42"/>
      <c r="I272" s="138"/>
      <c r="J272" s="42"/>
      <c r="K272" s="42"/>
      <c r="L272" s="46"/>
      <c r="M272" s="248"/>
      <c r="N272" s="249"/>
      <c r="O272" s="86"/>
      <c r="P272" s="86"/>
      <c r="Q272" s="86"/>
      <c r="R272" s="86"/>
      <c r="S272" s="86"/>
      <c r="T272" s="87"/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T272" s="19" t="s">
        <v>157</v>
      </c>
      <c r="AU272" s="19" t="s">
        <v>84</v>
      </c>
    </row>
    <row r="273" s="2" customFormat="1" ht="16.5" customHeight="1">
      <c r="A273" s="40"/>
      <c r="B273" s="41"/>
      <c r="C273" s="282" t="s">
        <v>575</v>
      </c>
      <c r="D273" s="282" t="s">
        <v>263</v>
      </c>
      <c r="E273" s="283" t="s">
        <v>1469</v>
      </c>
      <c r="F273" s="284" t="s">
        <v>1470</v>
      </c>
      <c r="G273" s="285" t="s">
        <v>208</v>
      </c>
      <c r="H273" s="286">
        <v>50</v>
      </c>
      <c r="I273" s="287"/>
      <c r="J273" s="288">
        <f>ROUND(I273*H273,2)</f>
        <v>0</v>
      </c>
      <c r="K273" s="289"/>
      <c r="L273" s="290"/>
      <c r="M273" s="291" t="s">
        <v>19</v>
      </c>
      <c r="N273" s="292" t="s">
        <v>45</v>
      </c>
      <c r="O273" s="86"/>
      <c r="P273" s="231">
        <f>O273*H273</f>
        <v>0</v>
      </c>
      <c r="Q273" s="231">
        <v>0.00025999999999999998</v>
      </c>
      <c r="R273" s="231">
        <f>Q273*H273</f>
        <v>0.012999999999999999</v>
      </c>
      <c r="S273" s="231">
        <v>0</v>
      </c>
      <c r="T273" s="232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33" t="s">
        <v>313</v>
      </c>
      <c r="AT273" s="233" t="s">
        <v>263</v>
      </c>
      <c r="AU273" s="233" t="s">
        <v>84</v>
      </c>
      <c r="AY273" s="19" t="s">
        <v>142</v>
      </c>
      <c r="BE273" s="234">
        <f>IF(N273="základní",J273,0)</f>
        <v>0</v>
      </c>
      <c r="BF273" s="234">
        <f>IF(N273="snížená",J273,0)</f>
        <v>0</v>
      </c>
      <c r="BG273" s="234">
        <f>IF(N273="zákl. přenesená",J273,0)</f>
        <v>0</v>
      </c>
      <c r="BH273" s="234">
        <f>IF(N273="sníž. přenesená",J273,0)</f>
        <v>0</v>
      </c>
      <c r="BI273" s="234">
        <f>IF(N273="nulová",J273,0)</f>
        <v>0</v>
      </c>
      <c r="BJ273" s="19" t="s">
        <v>82</v>
      </c>
      <c r="BK273" s="234">
        <f>ROUND(I273*H273,2)</f>
        <v>0</v>
      </c>
      <c r="BL273" s="19" t="s">
        <v>234</v>
      </c>
      <c r="BM273" s="233" t="s">
        <v>1471</v>
      </c>
    </row>
    <row r="274" s="2" customFormat="1" ht="16.5" customHeight="1">
      <c r="A274" s="40"/>
      <c r="B274" s="41"/>
      <c r="C274" s="221" t="s">
        <v>579</v>
      </c>
      <c r="D274" s="221" t="s">
        <v>145</v>
      </c>
      <c r="E274" s="222" t="s">
        <v>1472</v>
      </c>
      <c r="F274" s="223" t="s">
        <v>1473</v>
      </c>
      <c r="G274" s="224" t="s">
        <v>208</v>
      </c>
      <c r="H274" s="225">
        <v>10</v>
      </c>
      <c r="I274" s="226"/>
      <c r="J274" s="227">
        <f>ROUND(I274*H274,2)</f>
        <v>0</v>
      </c>
      <c r="K274" s="228"/>
      <c r="L274" s="46"/>
      <c r="M274" s="229" t="s">
        <v>19</v>
      </c>
      <c r="N274" s="230" t="s">
        <v>45</v>
      </c>
      <c r="O274" s="86"/>
      <c r="P274" s="231">
        <f>O274*H274</f>
        <v>0</v>
      </c>
      <c r="Q274" s="231">
        <v>0</v>
      </c>
      <c r="R274" s="231">
        <f>Q274*H274</f>
        <v>0</v>
      </c>
      <c r="S274" s="231">
        <v>0</v>
      </c>
      <c r="T274" s="232">
        <f>S274*H274</f>
        <v>0</v>
      </c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R274" s="233" t="s">
        <v>234</v>
      </c>
      <c r="AT274" s="233" t="s">
        <v>145</v>
      </c>
      <c r="AU274" s="233" t="s">
        <v>84</v>
      </c>
      <c r="AY274" s="19" t="s">
        <v>142</v>
      </c>
      <c r="BE274" s="234">
        <f>IF(N274="základní",J274,0)</f>
        <v>0</v>
      </c>
      <c r="BF274" s="234">
        <f>IF(N274="snížená",J274,0)</f>
        <v>0</v>
      </c>
      <c r="BG274" s="234">
        <f>IF(N274="zákl. přenesená",J274,0)</f>
        <v>0</v>
      </c>
      <c r="BH274" s="234">
        <f>IF(N274="sníž. přenesená",J274,0)</f>
        <v>0</v>
      </c>
      <c r="BI274" s="234">
        <f>IF(N274="nulová",J274,0)</f>
        <v>0</v>
      </c>
      <c r="BJ274" s="19" t="s">
        <v>82</v>
      </c>
      <c r="BK274" s="234">
        <f>ROUND(I274*H274,2)</f>
        <v>0</v>
      </c>
      <c r="BL274" s="19" t="s">
        <v>234</v>
      </c>
      <c r="BM274" s="233" t="s">
        <v>1474</v>
      </c>
    </row>
    <row r="275" s="2" customFormat="1" ht="16.5" customHeight="1">
      <c r="A275" s="40"/>
      <c r="B275" s="41"/>
      <c r="C275" s="282" t="s">
        <v>583</v>
      </c>
      <c r="D275" s="282" t="s">
        <v>263</v>
      </c>
      <c r="E275" s="283" t="s">
        <v>1475</v>
      </c>
      <c r="F275" s="284" t="s">
        <v>1476</v>
      </c>
      <c r="G275" s="285" t="s">
        <v>208</v>
      </c>
      <c r="H275" s="286">
        <v>10</v>
      </c>
      <c r="I275" s="287"/>
      <c r="J275" s="288">
        <f>ROUND(I275*H275,2)</f>
        <v>0</v>
      </c>
      <c r="K275" s="289"/>
      <c r="L275" s="290"/>
      <c r="M275" s="291" t="s">
        <v>19</v>
      </c>
      <c r="N275" s="292" t="s">
        <v>45</v>
      </c>
      <c r="O275" s="86"/>
      <c r="P275" s="231">
        <f>O275*H275</f>
        <v>0</v>
      </c>
      <c r="Q275" s="231">
        <v>0.0054999999999999997</v>
      </c>
      <c r="R275" s="231">
        <f>Q275*H275</f>
        <v>0.054999999999999993</v>
      </c>
      <c r="S275" s="231">
        <v>0</v>
      </c>
      <c r="T275" s="232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33" t="s">
        <v>313</v>
      </c>
      <c r="AT275" s="233" t="s">
        <v>263</v>
      </c>
      <c r="AU275" s="233" t="s">
        <v>84</v>
      </c>
      <c r="AY275" s="19" t="s">
        <v>142</v>
      </c>
      <c r="BE275" s="234">
        <f>IF(N275="základní",J275,0)</f>
        <v>0</v>
      </c>
      <c r="BF275" s="234">
        <f>IF(N275="snížená",J275,0)</f>
        <v>0</v>
      </c>
      <c r="BG275" s="234">
        <f>IF(N275="zákl. přenesená",J275,0)</f>
        <v>0</v>
      </c>
      <c r="BH275" s="234">
        <f>IF(N275="sníž. přenesená",J275,0)</f>
        <v>0</v>
      </c>
      <c r="BI275" s="234">
        <f>IF(N275="nulová",J275,0)</f>
        <v>0</v>
      </c>
      <c r="BJ275" s="19" t="s">
        <v>82</v>
      </c>
      <c r="BK275" s="234">
        <f>ROUND(I275*H275,2)</f>
        <v>0</v>
      </c>
      <c r="BL275" s="19" t="s">
        <v>234</v>
      </c>
      <c r="BM275" s="233" t="s">
        <v>1477</v>
      </c>
    </row>
    <row r="276" s="13" customFormat="1">
      <c r="A276" s="13"/>
      <c r="B276" s="235"/>
      <c r="C276" s="236"/>
      <c r="D276" s="237" t="s">
        <v>151</v>
      </c>
      <c r="E276" s="236"/>
      <c r="F276" s="239" t="s">
        <v>1478</v>
      </c>
      <c r="G276" s="236"/>
      <c r="H276" s="240">
        <v>10</v>
      </c>
      <c r="I276" s="241"/>
      <c r="J276" s="236"/>
      <c r="K276" s="236"/>
      <c r="L276" s="242"/>
      <c r="M276" s="243"/>
      <c r="N276" s="244"/>
      <c r="O276" s="244"/>
      <c r="P276" s="244"/>
      <c r="Q276" s="244"/>
      <c r="R276" s="244"/>
      <c r="S276" s="244"/>
      <c r="T276" s="245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6" t="s">
        <v>151</v>
      </c>
      <c r="AU276" s="246" t="s">
        <v>84</v>
      </c>
      <c r="AV276" s="13" t="s">
        <v>84</v>
      </c>
      <c r="AW276" s="13" t="s">
        <v>4</v>
      </c>
      <c r="AX276" s="13" t="s">
        <v>82</v>
      </c>
      <c r="AY276" s="246" t="s">
        <v>142</v>
      </c>
    </row>
    <row r="277" s="2" customFormat="1" ht="16.5" customHeight="1">
      <c r="A277" s="40"/>
      <c r="B277" s="41"/>
      <c r="C277" s="221" t="s">
        <v>587</v>
      </c>
      <c r="D277" s="221" t="s">
        <v>145</v>
      </c>
      <c r="E277" s="222" t="s">
        <v>1479</v>
      </c>
      <c r="F277" s="223" t="s">
        <v>436</v>
      </c>
      <c r="G277" s="224" t="s">
        <v>208</v>
      </c>
      <c r="H277" s="225">
        <v>100</v>
      </c>
      <c r="I277" s="226"/>
      <c r="J277" s="227">
        <f>ROUND(I277*H277,2)</f>
        <v>0</v>
      </c>
      <c r="K277" s="228"/>
      <c r="L277" s="46"/>
      <c r="M277" s="229" t="s">
        <v>19</v>
      </c>
      <c r="N277" s="230" t="s">
        <v>45</v>
      </c>
      <c r="O277" s="86"/>
      <c r="P277" s="231">
        <f>O277*H277</f>
        <v>0</v>
      </c>
      <c r="Q277" s="231">
        <v>0</v>
      </c>
      <c r="R277" s="231">
        <f>Q277*H277</f>
        <v>0</v>
      </c>
      <c r="S277" s="231">
        <v>0</v>
      </c>
      <c r="T277" s="232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33" t="s">
        <v>234</v>
      </c>
      <c r="AT277" s="233" t="s">
        <v>145</v>
      </c>
      <c r="AU277" s="233" t="s">
        <v>84</v>
      </c>
      <c r="AY277" s="19" t="s">
        <v>142</v>
      </c>
      <c r="BE277" s="234">
        <f>IF(N277="základní",J277,0)</f>
        <v>0</v>
      </c>
      <c r="BF277" s="234">
        <f>IF(N277="snížená",J277,0)</f>
        <v>0</v>
      </c>
      <c r="BG277" s="234">
        <f>IF(N277="zákl. přenesená",J277,0)</f>
        <v>0</v>
      </c>
      <c r="BH277" s="234">
        <f>IF(N277="sníž. přenesená",J277,0)</f>
        <v>0</v>
      </c>
      <c r="BI277" s="234">
        <f>IF(N277="nulová",J277,0)</f>
        <v>0</v>
      </c>
      <c r="BJ277" s="19" t="s">
        <v>82</v>
      </c>
      <c r="BK277" s="234">
        <f>ROUND(I277*H277,2)</f>
        <v>0</v>
      </c>
      <c r="BL277" s="19" t="s">
        <v>234</v>
      </c>
      <c r="BM277" s="233" t="s">
        <v>1480</v>
      </c>
    </row>
    <row r="278" s="2" customFormat="1" ht="16.5" customHeight="1">
      <c r="A278" s="40"/>
      <c r="B278" s="41"/>
      <c r="C278" s="282" t="s">
        <v>591</v>
      </c>
      <c r="D278" s="282" t="s">
        <v>263</v>
      </c>
      <c r="E278" s="283" t="s">
        <v>1481</v>
      </c>
      <c r="F278" s="284" t="s">
        <v>1482</v>
      </c>
      <c r="G278" s="285" t="s">
        <v>208</v>
      </c>
      <c r="H278" s="286">
        <v>100</v>
      </c>
      <c r="I278" s="287"/>
      <c r="J278" s="288">
        <f>ROUND(I278*H278,2)</f>
        <v>0</v>
      </c>
      <c r="K278" s="289"/>
      <c r="L278" s="290"/>
      <c r="M278" s="291" t="s">
        <v>19</v>
      </c>
      <c r="N278" s="292" t="s">
        <v>45</v>
      </c>
      <c r="O278" s="86"/>
      <c r="P278" s="231">
        <f>O278*H278</f>
        <v>0</v>
      </c>
      <c r="Q278" s="231">
        <v>2.0000000000000002E-05</v>
      </c>
      <c r="R278" s="231">
        <f>Q278*H278</f>
        <v>0.002</v>
      </c>
      <c r="S278" s="231">
        <v>0</v>
      </c>
      <c r="T278" s="232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33" t="s">
        <v>313</v>
      </c>
      <c r="AT278" s="233" t="s">
        <v>263</v>
      </c>
      <c r="AU278" s="233" t="s">
        <v>84</v>
      </c>
      <c r="AY278" s="19" t="s">
        <v>142</v>
      </c>
      <c r="BE278" s="234">
        <f>IF(N278="základní",J278,0)</f>
        <v>0</v>
      </c>
      <c r="BF278" s="234">
        <f>IF(N278="snížená",J278,0)</f>
        <v>0</v>
      </c>
      <c r="BG278" s="234">
        <f>IF(N278="zákl. přenesená",J278,0)</f>
        <v>0</v>
      </c>
      <c r="BH278" s="234">
        <f>IF(N278="sníž. přenesená",J278,0)</f>
        <v>0</v>
      </c>
      <c r="BI278" s="234">
        <f>IF(N278="nulová",J278,0)</f>
        <v>0</v>
      </c>
      <c r="BJ278" s="19" t="s">
        <v>82</v>
      </c>
      <c r="BK278" s="234">
        <f>ROUND(I278*H278,2)</f>
        <v>0</v>
      </c>
      <c r="BL278" s="19" t="s">
        <v>234</v>
      </c>
      <c r="BM278" s="233" t="s">
        <v>1483</v>
      </c>
    </row>
    <row r="279" s="13" customFormat="1">
      <c r="A279" s="13"/>
      <c r="B279" s="235"/>
      <c r="C279" s="236"/>
      <c r="D279" s="237" t="s">
        <v>151</v>
      </c>
      <c r="E279" s="236"/>
      <c r="F279" s="239" t="s">
        <v>1484</v>
      </c>
      <c r="G279" s="236"/>
      <c r="H279" s="240">
        <v>100</v>
      </c>
      <c r="I279" s="241"/>
      <c r="J279" s="236"/>
      <c r="K279" s="236"/>
      <c r="L279" s="242"/>
      <c r="M279" s="243"/>
      <c r="N279" s="244"/>
      <c r="O279" s="244"/>
      <c r="P279" s="244"/>
      <c r="Q279" s="244"/>
      <c r="R279" s="244"/>
      <c r="S279" s="244"/>
      <c r="T279" s="245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6" t="s">
        <v>151</v>
      </c>
      <c r="AU279" s="246" t="s">
        <v>84</v>
      </c>
      <c r="AV279" s="13" t="s">
        <v>84</v>
      </c>
      <c r="AW279" s="13" t="s">
        <v>4</v>
      </c>
      <c r="AX279" s="13" t="s">
        <v>82</v>
      </c>
      <c r="AY279" s="246" t="s">
        <v>142</v>
      </c>
    </row>
    <row r="280" s="12" customFormat="1" ht="22.8" customHeight="1">
      <c r="A280" s="12"/>
      <c r="B280" s="205"/>
      <c r="C280" s="206"/>
      <c r="D280" s="207" t="s">
        <v>73</v>
      </c>
      <c r="E280" s="219" t="s">
        <v>1485</v>
      </c>
      <c r="F280" s="219" t="s">
        <v>1486</v>
      </c>
      <c r="G280" s="206"/>
      <c r="H280" s="206"/>
      <c r="I280" s="209"/>
      <c r="J280" s="220">
        <f>BK280</f>
        <v>0</v>
      </c>
      <c r="K280" s="206"/>
      <c r="L280" s="211"/>
      <c r="M280" s="212"/>
      <c r="N280" s="213"/>
      <c r="O280" s="213"/>
      <c r="P280" s="214">
        <f>SUM(P281:P284)</f>
        <v>0</v>
      </c>
      <c r="Q280" s="213"/>
      <c r="R280" s="214">
        <f>SUM(R281:R284)</f>
        <v>0.0015</v>
      </c>
      <c r="S280" s="213"/>
      <c r="T280" s="215">
        <f>SUM(T281:T284)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16" t="s">
        <v>84</v>
      </c>
      <c r="AT280" s="217" t="s">
        <v>73</v>
      </c>
      <c r="AU280" s="217" t="s">
        <v>82</v>
      </c>
      <c r="AY280" s="216" t="s">
        <v>142</v>
      </c>
      <c r="BK280" s="218">
        <f>SUM(BK281:BK284)</f>
        <v>0</v>
      </c>
    </row>
    <row r="281" s="2" customFormat="1" ht="21.75" customHeight="1">
      <c r="A281" s="40"/>
      <c r="B281" s="41"/>
      <c r="C281" s="221" t="s">
        <v>595</v>
      </c>
      <c r="D281" s="221" t="s">
        <v>145</v>
      </c>
      <c r="E281" s="222" t="s">
        <v>1487</v>
      </c>
      <c r="F281" s="223" t="s">
        <v>1488</v>
      </c>
      <c r="G281" s="224" t="s">
        <v>155</v>
      </c>
      <c r="H281" s="225">
        <v>1</v>
      </c>
      <c r="I281" s="226"/>
      <c r="J281" s="227">
        <f>ROUND(I281*H281,2)</f>
        <v>0</v>
      </c>
      <c r="K281" s="228"/>
      <c r="L281" s="46"/>
      <c r="M281" s="229" t="s">
        <v>19</v>
      </c>
      <c r="N281" s="230" t="s">
        <v>45</v>
      </c>
      <c r="O281" s="86"/>
      <c r="P281" s="231">
        <f>O281*H281</f>
        <v>0</v>
      </c>
      <c r="Q281" s="231">
        <v>0</v>
      </c>
      <c r="R281" s="231">
        <f>Q281*H281</f>
        <v>0</v>
      </c>
      <c r="S281" s="231">
        <v>0</v>
      </c>
      <c r="T281" s="232">
        <f>S281*H281</f>
        <v>0</v>
      </c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R281" s="233" t="s">
        <v>234</v>
      </c>
      <c r="AT281" s="233" t="s">
        <v>145</v>
      </c>
      <c r="AU281" s="233" t="s">
        <v>84</v>
      </c>
      <c r="AY281" s="19" t="s">
        <v>142</v>
      </c>
      <c r="BE281" s="234">
        <f>IF(N281="základní",J281,0)</f>
        <v>0</v>
      </c>
      <c r="BF281" s="234">
        <f>IF(N281="snížená",J281,0)</f>
        <v>0</v>
      </c>
      <c r="BG281" s="234">
        <f>IF(N281="zákl. přenesená",J281,0)</f>
        <v>0</v>
      </c>
      <c r="BH281" s="234">
        <f>IF(N281="sníž. přenesená",J281,0)</f>
        <v>0</v>
      </c>
      <c r="BI281" s="234">
        <f>IF(N281="nulová",J281,0)</f>
        <v>0</v>
      </c>
      <c r="BJ281" s="19" t="s">
        <v>82</v>
      </c>
      <c r="BK281" s="234">
        <f>ROUND(I281*H281,2)</f>
        <v>0</v>
      </c>
      <c r="BL281" s="19" t="s">
        <v>234</v>
      </c>
      <c r="BM281" s="233" t="s">
        <v>1489</v>
      </c>
    </row>
    <row r="282" s="2" customFormat="1" ht="16.5" customHeight="1">
      <c r="A282" s="40"/>
      <c r="B282" s="41"/>
      <c r="C282" s="221" t="s">
        <v>600</v>
      </c>
      <c r="D282" s="221" t="s">
        <v>145</v>
      </c>
      <c r="E282" s="222" t="s">
        <v>1490</v>
      </c>
      <c r="F282" s="223" t="s">
        <v>1491</v>
      </c>
      <c r="G282" s="224" t="s">
        <v>155</v>
      </c>
      <c r="H282" s="225">
        <v>1</v>
      </c>
      <c r="I282" s="226"/>
      <c r="J282" s="227">
        <f>ROUND(I282*H282,2)</f>
        <v>0</v>
      </c>
      <c r="K282" s="228"/>
      <c r="L282" s="46"/>
      <c r="M282" s="229" t="s">
        <v>19</v>
      </c>
      <c r="N282" s="230" t="s">
        <v>45</v>
      </c>
      <c r="O282" s="86"/>
      <c r="P282" s="231">
        <f>O282*H282</f>
        <v>0</v>
      </c>
      <c r="Q282" s="231">
        <v>0</v>
      </c>
      <c r="R282" s="231">
        <f>Q282*H282</f>
        <v>0</v>
      </c>
      <c r="S282" s="231">
        <v>0</v>
      </c>
      <c r="T282" s="232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33" t="s">
        <v>234</v>
      </c>
      <c r="AT282" s="233" t="s">
        <v>145</v>
      </c>
      <c r="AU282" s="233" t="s">
        <v>84</v>
      </c>
      <c r="AY282" s="19" t="s">
        <v>142</v>
      </c>
      <c r="BE282" s="234">
        <f>IF(N282="základní",J282,0)</f>
        <v>0</v>
      </c>
      <c r="BF282" s="234">
        <f>IF(N282="snížená",J282,0)</f>
        <v>0</v>
      </c>
      <c r="BG282" s="234">
        <f>IF(N282="zákl. přenesená",J282,0)</f>
        <v>0</v>
      </c>
      <c r="BH282" s="234">
        <f>IF(N282="sníž. přenesená",J282,0)</f>
        <v>0</v>
      </c>
      <c r="BI282" s="234">
        <f>IF(N282="nulová",J282,0)</f>
        <v>0</v>
      </c>
      <c r="BJ282" s="19" t="s">
        <v>82</v>
      </c>
      <c r="BK282" s="234">
        <f>ROUND(I282*H282,2)</f>
        <v>0</v>
      </c>
      <c r="BL282" s="19" t="s">
        <v>234</v>
      </c>
      <c r="BM282" s="233" t="s">
        <v>1492</v>
      </c>
    </row>
    <row r="283" s="2" customFormat="1" ht="16.5" customHeight="1">
      <c r="A283" s="40"/>
      <c r="B283" s="41"/>
      <c r="C283" s="282" t="s">
        <v>605</v>
      </c>
      <c r="D283" s="282" t="s">
        <v>263</v>
      </c>
      <c r="E283" s="283" t="s">
        <v>1493</v>
      </c>
      <c r="F283" s="284" t="s">
        <v>1494</v>
      </c>
      <c r="G283" s="285" t="s">
        <v>155</v>
      </c>
      <c r="H283" s="286">
        <v>1</v>
      </c>
      <c r="I283" s="287"/>
      <c r="J283" s="288">
        <f>ROUND(I283*H283,2)</f>
        <v>0</v>
      </c>
      <c r="K283" s="289"/>
      <c r="L283" s="290"/>
      <c r="M283" s="291" t="s">
        <v>19</v>
      </c>
      <c r="N283" s="292" t="s">
        <v>45</v>
      </c>
      <c r="O283" s="86"/>
      <c r="P283" s="231">
        <f>O283*H283</f>
        <v>0</v>
      </c>
      <c r="Q283" s="231">
        <v>0.0015</v>
      </c>
      <c r="R283" s="231">
        <f>Q283*H283</f>
        <v>0.0015</v>
      </c>
      <c r="S283" s="231">
        <v>0</v>
      </c>
      <c r="T283" s="232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33" t="s">
        <v>313</v>
      </c>
      <c r="AT283" s="233" t="s">
        <v>263</v>
      </c>
      <c r="AU283" s="233" t="s">
        <v>84</v>
      </c>
      <c r="AY283" s="19" t="s">
        <v>142</v>
      </c>
      <c r="BE283" s="234">
        <f>IF(N283="základní",J283,0)</f>
        <v>0</v>
      </c>
      <c r="BF283" s="234">
        <f>IF(N283="snížená",J283,0)</f>
        <v>0</v>
      </c>
      <c r="BG283" s="234">
        <f>IF(N283="zákl. přenesená",J283,0)</f>
        <v>0</v>
      </c>
      <c r="BH283" s="234">
        <f>IF(N283="sníž. přenesená",J283,0)</f>
        <v>0</v>
      </c>
      <c r="BI283" s="234">
        <f>IF(N283="nulová",J283,0)</f>
        <v>0</v>
      </c>
      <c r="BJ283" s="19" t="s">
        <v>82</v>
      </c>
      <c r="BK283" s="234">
        <f>ROUND(I283*H283,2)</f>
        <v>0</v>
      </c>
      <c r="BL283" s="19" t="s">
        <v>234</v>
      </c>
      <c r="BM283" s="233" t="s">
        <v>1495</v>
      </c>
    </row>
    <row r="284" s="2" customFormat="1" ht="21.75" customHeight="1">
      <c r="A284" s="40"/>
      <c r="B284" s="41"/>
      <c r="C284" s="221" t="s">
        <v>610</v>
      </c>
      <c r="D284" s="221" t="s">
        <v>145</v>
      </c>
      <c r="E284" s="222" t="s">
        <v>1496</v>
      </c>
      <c r="F284" s="223" t="s">
        <v>1497</v>
      </c>
      <c r="G284" s="224" t="s">
        <v>478</v>
      </c>
      <c r="H284" s="293"/>
      <c r="I284" s="226"/>
      <c r="J284" s="227">
        <f>ROUND(I284*H284,2)</f>
        <v>0</v>
      </c>
      <c r="K284" s="228"/>
      <c r="L284" s="46"/>
      <c r="M284" s="229" t="s">
        <v>19</v>
      </c>
      <c r="N284" s="230" t="s">
        <v>45</v>
      </c>
      <c r="O284" s="86"/>
      <c r="P284" s="231">
        <f>O284*H284</f>
        <v>0</v>
      </c>
      <c r="Q284" s="231">
        <v>0</v>
      </c>
      <c r="R284" s="231">
        <f>Q284*H284</f>
        <v>0</v>
      </c>
      <c r="S284" s="231">
        <v>0</v>
      </c>
      <c r="T284" s="232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33" t="s">
        <v>234</v>
      </c>
      <c r="AT284" s="233" t="s">
        <v>145</v>
      </c>
      <c r="AU284" s="233" t="s">
        <v>84</v>
      </c>
      <c r="AY284" s="19" t="s">
        <v>142</v>
      </c>
      <c r="BE284" s="234">
        <f>IF(N284="základní",J284,0)</f>
        <v>0</v>
      </c>
      <c r="BF284" s="234">
        <f>IF(N284="snížená",J284,0)</f>
        <v>0</v>
      </c>
      <c r="BG284" s="234">
        <f>IF(N284="zákl. přenesená",J284,0)</f>
        <v>0</v>
      </c>
      <c r="BH284" s="234">
        <f>IF(N284="sníž. přenesená",J284,0)</f>
        <v>0</v>
      </c>
      <c r="BI284" s="234">
        <f>IF(N284="nulová",J284,0)</f>
        <v>0</v>
      </c>
      <c r="BJ284" s="19" t="s">
        <v>82</v>
      </c>
      <c r="BK284" s="234">
        <f>ROUND(I284*H284,2)</f>
        <v>0</v>
      </c>
      <c r="BL284" s="19" t="s">
        <v>234</v>
      </c>
      <c r="BM284" s="233" t="s">
        <v>1498</v>
      </c>
    </row>
    <row r="285" s="12" customFormat="1" ht="22.8" customHeight="1">
      <c r="A285" s="12"/>
      <c r="B285" s="205"/>
      <c r="C285" s="206"/>
      <c r="D285" s="207" t="s">
        <v>73</v>
      </c>
      <c r="E285" s="219" t="s">
        <v>787</v>
      </c>
      <c r="F285" s="219" t="s">
        <v>788</v>
      </c>
      <c r="G285" s="206"/>
      <c r="H285" s="206"/>
      <c r="I285" s="209"/>
      <c r="J285" s="220">
        <f>BK285</f>
        <v>0</v>
      </c>
      <c r="K285" s="206"/>
      <c r="L285" s="211"/>
      <c r="M285" s="212"/>
      <c r="N285" s="213"/>
      <c r="O285" s="213"/>
      <c r="P285" s="214">
        <f>SUM(P286:P301)</f>
        <v>0</v>
      </c>
      <c r="Q285" s="213"/>
      <c r="R285" s="214">
        <f>SUM(R286:R301)</f>
        <v>0</v>
      </c>
      <c r="S285" s="213"/>
      <c r="T285" s="215">
        <f>SUM(T286:T301)</f>
        <v>3.7699200000000004</v>
      </c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R285" s="216" t="s">
        <v>84</v>
      </c>
      <c r="AT285" s="217" t="s">
        <v>73</v>
      </c>
      <c r="AU285" s="217" t="s">
        <v>82</v>
      </c>
      <c r="AY285" s="216" t="s">
        <v>142</v>
      </c>
      <c r="BK285" s="218">
        <f>SUM(BK286:BK301)</f>
        <v>0</v>
      </c>
    </row>
    <row r="286" s="2" customFormat="1" ht="16.5" customHeight="1">
      <c r="A286" s="40"/>
      <c r="B286" s="41"/>
      <c r="C286" s="221" t="s">
        <v>614</v>
      </c>
      <c r="D286" s="221" t="s">
        <v>145</v>
      </c>
      <c r="E286" s="222" t="s">
        <v>1081</v>
      </c>
      <c r="F286" s="223" t="s">
        <v>1082</v>
      </c>
      <c r="G286" s="224" t="s">
        <v>174</v>
      </c>
      <c r="H286" s="225">
        <v>78.540000000000006</v>
      </c>
      <c r="I286" s="226"/>
      <c r="J286" s="227">
        <f>ROUND(I286*H286,2)</f>
        <v>0</v>
      </c>
      <c r="K286" s="228"/>
      <c r="L286" s="46"/>
      <c r="M286" s="229" t="s">
        <v>19</v>
      </c>
      <c r="N286" s="230" t="s">
        <v>45</v>
      </c>
      <c r="O286" s="86"/>
      <c r="P286" s="231">
        <f>O286*H286</f>
        <v>0</v>
      </c>
      <c r="Q286" s="231">
        <v>0</v>
      </c>
      <c r="R286" s="231">
        <f>Q286*H286</f>
        <v>0</v>
      </c>
      <c r="S286" s="231">
        <v>0.017999999999999999</v>
      </c>
      <c r="T286" s="232">
        <f>S286*H286</f>
        <v>1.4137200000000001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33" t="s">
        <v>234</v>
      </c>
      <c r="AT286" s="233" t="s">
        <v>145</v>
      </c>
      <c r="AU286" s="233" t="s">
        <v>84</v>
      </c>
      <c r="AY286" s="19" t="s">
        <v>142</v>
      </c>
      <c r="BE286" s="234">
        <f>IF(N286="základní",J286,0)</f>
        <v>0</v>
      </c>
      <c r="BF286" s="234">
        <f>IF(N286="snížená",J286,0)</f>
        <v>0</v>
      </c>
      <c r="BG286" s="234">
        <f>IF(N286="zákl. přenesená",J286,0)</f>
        <v>0</v>
      </c>
      <c r="BH286" s="234">
        <f>IF(N286="sníž. přenesená",J286,0)</f>
        <v>0</v>
      </c>
      <c r="BI286" s="234">
        <f>IF(N286="nulová",J286,0)</f>
        <v>0</v>
      </c>
      <c r="BJ286" s="19" t="s">
        <v>82</v>
      </c>
      <c r="BK286" s="234">
        <f>ROUND(I286*H286,2)</f>
        <v>0</v>
      </c>
      <c r="BL286" s="19" t="s">
        <v>234</v>
      </c>
      <c r="BM286" s="233" t="s">
        <v>1499</v>
      </c>
    </row>
    <row r="287" s="15" customFormat="1">
      <c r="A287" s="15"/>
      <c r="B287" s="261"/>
      <c r="C287" s="262"/>
      <c r="D287" s="237" t="s">
        <v>151</v>
      </c>
      <c r="E287" s="263" t="s">
        <v>19</v>
      </c>
      <c r="F287" s="264" t="s">
        <v>1227</v>
      </c>
      <c r="G287" s="262"/>
      <c r="H287" s="263" t="s">
        <v>19</v>
      </c>
      <c r="I287" s="265"/>
      <c r="J287" s="262"/>
      <c r="K287" s="262"/>
      <c r="L287" s="266"/>
      <c r="M287" s="267"/>
      <c r="N287" s="268"/>
      <c r="O287" s="268"/>
      <c r="P287" s="268"/>
      <c r="Q287" s="268"/>
      <c r="R287" s="268"/>
      <c r="S287" s="268"/>
      <c r="T287" s="269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70" t="s">
        <v>151</v>
      </c>
      <c r="AU287" s="270" t="s">
        <v>84</v>
      </c>
      <c r="AV287" s="15" t="s">
        <v>82</v>
      </c>
      <c r="AW287" s="15" t="s">
        <v>35</v>
      </c>
      <c r="AX287" s="15" t="s">
        <v>74</v>
      </c>
      <c r="AY287" s="270" t="s">
        <v>142</v>
      </c>
    </row>
    <row r="288" s="13" customFormat="1">
      <c r="A288" s="13"/>
      <c r="B288" s="235"/>
      <c r="C288" s="236"/>
      <c r="D288" s="237" t="s">
        <v>151</v>
      </c>
      <c r="E288" s="238" t="s">
        <v>19</v>
      </c>
      <c r="F288" s="239" t="s">
        <v>1271</v>
      </c>
      <c r="G288" s="236"/>
      <c r="H288" s="240">
        <v>17.5</v>
      </c>
      <c r="I288" s="241"/>
      <c r="J288" s="236"/>
      <c r="K288" s="236"/>
      <c r="L288" s="242"/>
      <c r="M288" s="243"/>
      <c r="N288" s="244"/>
      <c r="O288" s="244"/>
      <c r="P288" s="244"/>
      <c r="Q288" s="244"/>
      <c r="R288" s="244"/>
      <c r="S288" s="244"/>
      <c r="T288" s="245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6" t="s">
        <v>151</v>
      </c>
      <c r="AU288" s="246" t="s">
        <v>84</v>
      </c>
      <c r="AV288" s="13" t="s">
        <v>84</v>
      </c>
      <c r="AW288" s="13" t="s">
        <v>35</v>
      </c>
      <c r="AX288" s="13" t="s">
        <v>74</v>
      </c>
      <c r="AY288" s="246" t="s">
        <v>142</v>
      </c>
    </row>
    <row r="289" s="15" customFormat="1">
      <c r="A289" s="15"/>
      <c r="B289" s="261"/>
      <c r="C289" s="262"/>
      <c r="D289" s="237" t="s">
        <v>151</v>
      </c>
      <c r="E289" s="263" t="s">
        <v>19</v>
      </c>
      <c r="F289" s="264" t="s">
        <v>1229</v>
      </c>
      <c r="G289" s="262"/>
      <c r="H289" s="263" t="s">
        <v>19</v>
      </c>
      <c r="I289" s="265"/>
      <c r="J289" s="262"/>
      <c r="K289" s="262"/>
      <c r="L289" s="266"/>
      <c r="M289" s="267"/>
      <c r="N289" s="268"/>
      <c r="O289" s="268"/>
      <c r="P289" s="268"/>
      <c r="Q289" s="268"/>
      <c r="R289" s="268"/>
      <c r="S289" s="268"/>
      <c r="T289" s="269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70" t="s">
        <v>151</v>
      </c>
      <c r="AU289" s="270" t="s">
        <v>84</v>
      </c>
      <c r="AV289" s="15" t="s">
        <v>82</v>
      </c>
      <c r="AW289" s="15" t="s">
        <v>35</v>
      </c>
      <c r="AX289" s="15" t="s">
        <v>74</v>
      </c>
      <c r="AY289" s="270" t="s">
        <v>142</v>
      </c>
    </row>
    <row r="290" s="13" customFormat="1">
      <c r="A290" s="13"/>
      <c r="B290" s="235"/>
      <c r="C290" s="236"/>
      <c r="D290" s="237" t="s">
        <v>151</v>
      </c>
      <c r="E290" s="238" t="s">
        <v>19</v>
      </c>
      <c r="F290" s="239" t="s">
        <v>1271</v>
      </c>
      <c r="G290" s="236"/>
      <c r="H290" s="240">
        <v>17.5</v>
      </c>
      <c r="I290" s="241"/>
      <c r="J290" s="236"/>
      <c r="K290" s="236"/>
      <c r="L290" s="242"/>
      <c r="M290" s="243"/>
      <c r="N290" s="244"/>
      <c r="O290" s="244"/>
      <c r="P290" s="244"/>
      <c r="Q290" s="244"/>
      <c r="R290" s="244"/>
      <c r="S290" s="244"/>
      <c r="T290" s="245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6" t="s">
        <v>151</v>
      </c>
      <c r="AU290" s="246" t="s">
        <v>84</v>
      </c>
      <c r="AV290" s="13" t="s">
        <v>84</v>
      </c>
      <c r="AW290" s="13" t="s">
        <v>35</v>
      </c>
      <c r="AX290" s="13" t="s">
        <v>74</v>
      </c>
      <c r="AY290" s="246" t="s">
        <v>142</v>
      </c>
    </row>
    <row r="291" s="15" customFormat="1">
      <c r="A291" s="15"/>
      <c r="B291" s="261"/>
      <c r="C291" s="262"/>
      <c r="D291" s="237" t="s">
        <v>151</v>
      </c>
      <c r="E291" s="263" t="s">
        <v>19</v>
      </c>
      <c r="F291" s="264" t="s">
        <v>1230</v>
      </c>
      <c r="G291" s="262"/>
      <c r="H291" s="263" t="s">
        <v>19</v>
      </c>
      <c r="I291" s="265"/>
      <c r="J291" s="262"/>
      <c r="K291" s="262"/>
      <c r="L291" s="266"/>
      <c r="M291" s="267"/>
      <c r="N291" s="268"/>
      <c r="O291" s="268"/>
      <c r="P291" s="268"/>
      <c r="Q291" s="268"/>
      <c r="R291" s="268"/>
      <c r="S291" s="268"/>
      <c r="T291" s="269"/>
      <c r="U291" s="15"/>
      <c r="V291" s="15"/>
      <c r="W291" s="15"/>
      <c r="X291" s="15"/>
      <c r="Y291" s="15"/>
      <c r="Z291" s="15"/>
      <c r="AA291" s="15"/>
      <c r="AB291" s="15"/>
      <c r="AC291" s="15"/>
      <c r="AD291" s="15"/>
      <c r="AE291" s="15"/>
      <c r="AT291" s="270" t="s">
        <v>151</v>
      </c>
      <c r="AU291" s="270" t="s">
        <v>84</v>
      </c>
      <c r="AV291" s="15" t="s">
        <v>82</v>
      </c>
      <c r="AW291" s="15" t="s">
        <v>35</v>
      </c>
      <c r="AX291" s="15" t="s">
        <v>74</v>
      </c>
      <c r="AY291" s="270" t="s">
        <v>142</v>
      </c>
    </row>
    <row r="292" s="13" customFormat="1">
      <c r="A292" s="13"/>
      <c r="B292" s="235"/>
      <c r="C292" s="236"/>
      <c r="D292" s="237" t="s">
        <v>151</v>
      </c>
      <c r="E292" s="238" t="s">
        <v>19</v>
      </c>
      <c r="F292" s="239" t="s">
        <v>1272</v>
      </c>
      <c r="G292" s="236"/>
      <c r="H292" s="240">
        <v>15.5</v>
      </c>
      <c r="I292" s="241"/>
      <c r="J292" s="236"/>
      <c r="K292" s="236"/>
      <c r="L292" s="242"/>
      <c r="M292" s="243"/>
      <c r="N292" s="244"/>
      <c r="O292" s="244"/>
      <c r="P292" s="244"/>
      <c r="Q292" s="244"/>
      <c r="R292" s="244"/>
      <c r="S292" s="244"/>
      <c r="T292" s="245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6" t="s">
        <v>151</v>
      </c>
      <c r="AU292" s="246" t="s">
        <v>84</v>
      </c>
      <c r="AV292" s="13" t="s">
        <v>84</v>
      </c>
      <c r="AW292" s="13" t="s">
        <v>35</v>
      </c>
      <c r="AX292" s="13" t="s">
        <v>74</v>
      </c>
      <c r="AY292" s="246" t="s">
        <v>142</v>
      </c>
    </row>
    <row r="293" s="15" customFormat="1">
      <c r="A293" s="15"/>
      <c r="B293" s="261"/>
      <c r="C293" s="262"/>
      <c r="D293" s="237" t="s">
        <v>151</v>
      </c>
      <c r="E293" s="263" t="s">
        <v>19</v>
      </c>
      <c r="F293" s="264" t="s">
        <v>1234</v>
      </c>
      <c r="G293" s="262"/>
      <c r="H293" s="263" t="s">
        <v>19</v>
      </c>
      <c r="I293" s="265"/>
      <c r="J293" s="262"/>
      <c r="K293" s="262"/>
      <c r="L293" s="266"/>
      <c r="M293" s="267"/>
      <c r="N293" s="268"/>
      <c r="O293" s="268"/>
      <c r="P293" s="268"/>
      <c r="Q293" s="268"/>
      <c r="R293" s="268"/>
      <c r="S293" s="268"/>
      <c r="T293" s="269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70" t="s">
        <v>151</v>
      </c>
      <c r="AU293" s="270" t="s">
        <v>84</v>
      </c>
      <c r="AV293" s="15" t="s">
        <v>82</v>
      </c>
      <c r="AW293" s="15" t="s">
        <v>35</v>
      </c>
      <c r="AX293" s="15" t="s">
        <v>74</v>
      </c>
      <c r="AY293" s="270" t="s">
        <v>142</v>
      </c>
    </row>
    <row r="294" s="13" customFormat="1">
      <c r="A294" s="13"/>
      <c r="B294" s="235"/>
      <c r="C294" s="236"/>
      <c r="D294" s="237" t="s">
        <v>151</v>
      </c>
      <c r="E294" s="238" t="s">
        <v>19</v>
      </c>
      <c r="F294" s="239" t="s">
        <v>1273</v>
      </c>
      <c r="G294" s="236"/>
      <c r="H294" s="240">
        <v>15</v>
      </c>
      <c r="I294" s="241"/>
      <c r="J294" s="236"/>
      <c r="K294" s="236"/>
      <c r="L294" s="242"/>
      <c r="M294" s="243"/>
      <c r="N294" s="244"/>
      <c r="O294" s="244"/>
      <c r="P294" s="244"/>
      <c r="Q294" s="244"/>
      <c r="R294" s="244"/>
      <c r="S294" s="244"/>
      <c r="T294" s="245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6" t="s">
        <v>151</v>
      </c>
      <c r="AU294" s="246" t="s">
        <v>84</v>
      </c>
      <c r="AV294" s="13" t="s">
        <v>84</v>
      </c>
      <c r="AW294" s="13" t="s">
        <v>35</v>
      </c>
      <c r="AX294" s="13" t="s">
        <v>74</v>
      </c>
      <c r="AY294" s="246" t="s">
        <v>142</v>
      </c>
    </row>
    <row r="295" s="15" customFormat="1">
      <c r="A295" s="15"/>
      <c r="B295" s="261"/>
      <c r="C295" s="262"/>
      <c r="D295" s="237" t="s">
        <v>151</v>
      </c>
      <c r="E295" s="263" t="s">
        <v>19</v>
      </c>
      <c r="F295" s="264" t="s">
        <v>1232</v>
      </c>
      <c r="G295" s="262"/>
      <c r="H295" s="263" t="s">
        <v>19</v>
      </c>
      <c r="I295" s="265"/>
      <c r="J295" s="262"/>
      <c r="K295" s="262"/>
      <c r="L295" s="266"/>
      <c r="M295" s="267"/>
      <c r="N295" s="268"/>
      <c r="O295" s="268"/>
      <c r="P295" s="268"/>
      <c r="Q295" s="268"/>
      <c r="R295" s="268"/>
      <c r="S295" s="268"/>
      <c r="T295" s="269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70" t="s">
        <v>151</v>
      </c>
      <c r="AU295" s="270" t="s">
        <v>84</v>
      </c>
      <c r="AV295" s="15" t="s">
        <v>82</v>
      </c>
      <c r="AW295" s="15" t="s">
        <v>35</v>
      </c>
      <c r="AX295" s="15" t="s">
        <v>74</v>
      </c>
      <c r="AY295" s="270" t="s">
        <v>142</v>
      </c>
    </row>
    <row r="296" s="13" customFormat="1">
      <c r="A296" s="13"/>
      <c r="B296" s="235"/>
      <c r="C296" s="236"/>
      <c r="D296" s="237" t="s">
        <v>151</v>
      </c>
      <c r="E296" s="238" t="s">
        <v>19</v>
      </c>
      <c r="F296" s="239" t="s">
        <v>1274</v>
      </c>
      <c r="G296" s="236"/>
      <c r="H296" s="240">
        <v>5.04</v>
      </c>
      <c r="I296" s="241"/>
      <c r="J296" s="236"/>
      <c r="K296" s="236"/>
      <c r="L296" s="242"/>
      <c r="M296" s="243"/>
      <c r="N296" s="244"/>
      <c r="O296" s="244"/>
      <c r="P296" s="244"/>
      <c r="Q296" s="244"/>
      <c r="R296" s="244"/>
      <c r="S296" s="244"/>
      <c r="T296" s="245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46" t="s">
        <v>151</v>
      </c>
      <c r="AU296" s="246" t="s">
        <v>84</v>
      </c>
      <c r="AV296" s="13" t="s">
        <v>84</v>
      </c>
      <c r="AW296" s="13" t="s">
        <v>35</v>
      </c>
      <c r="AX296" s="13" t="s">
        <v>74</v>
      </c>
      <c r="AY296" s="246" t="s">
        <v>142</v>
      </c>
    </row>
    <row r="297" s="15" customFormat="1">
      <c r="A297" s="15"/>
      <c r="B297" s="261"/>
      <c r="C297" s="262"/>
      <c r="D297" s="237" t="s">
        <v>151</v>
      </c>
      <c r="E297" s="263" t="s">
        <v>19</v>
      </c>
      <c r="F297" s="264" t="s">
        <v>1500</v>
      </c>
      <c r="G297" s="262"/>
      <c r="H297" s="263" t="s">
        <v>19</v>
      </c>
      <c r="I297" s="265"/>
      <c r="J297" s="262"/>
      <c r="K297" s="262"/>
      <c r="L297" s="266"/>
      <c r="M297" s="267"/>
      <c r="N297" s="268"/>
      <c r="O297" s="268"/>
      <c r="P297" s="268"/>
      <c r="Q297" s="268"/>
      <c r="R297" s="268"/>
      <c r="S297" s="268"/>
      <c r="T297" s="269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70" t="s">
        <v>151</v>
      </c>
      <c r="AU297" s="270" t="s">
        <v>84</v>
      </c>
      <c r="AV297" s="15" t="s">
        <v>82</v>
      </c>
      <c r="AW297" s="15" t="s">
        <v>35</v>
      </c>
      <c r="AX297" s="15" t="s">
        <v>74</v>
      </c>
      <c r="AY297" s="270" t="s">
        <v>142</v>
      </c>
    </row>
    <row r="298" s="13" customFormat="1">
      <c r="A298" s="13"/>
      <c r="B298" s="235"/>
      <c r="C298" s="236"/>
      <c r="D298" s="237" t="s">
        <v>151</v>
      </c>
      <c r="E298" s="238" t="s">
        <v>19</v>
      </c>
      <c r="F298" s="239" t="s">
        <v>182</v>
      </c>
      <c r="G298" s="236"/>
      <c r="H298" s="240">
        <v>8</v>
      </c>
      <c r="I298" s="241"/>
      <c r="J298" s="236"/>
      <c r="K298" s="236"/>
      <c r="L298" s="242"/>
      <c r="M298" s="243"/>
      <c r="N298" s="244"/>
      <c r="O298" s="244"/>
      <c r="P298" s="244"/>
      <c r="Q298" s="244"/>
      <c r="R298" s="244"/>
      <c r="S298" s="244"/>
      <c r="T298" s="245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6" t="s">
        <v>151</v>
      </c>
      <c r="AU298" s="246" t="s">
        <v>84</v>
      </c>
      <c r="AV298" s="13" t="s">
        <v>84</v>
      </c>
      <c r="AW298" s="13" t="s">
        <v>35</v>
      </c>
      <c r="AX298" s="13" t="s">
        <v>74</v>
      </c>
      <c r="AY298" s="246" t="s">
        <v>142</v>
      </c>
    </row>
    <row r="299" s="14" customFormat="1">
      <c r="A299" s="14"/>
      <c r="B299" s="250"/>
      <c r="C299" s="251"/>
      <c r="D299" s="237" t="s">
        <v>151</v>
      </c>
      <c r="E299" s="252" t="s">
        <v>19</v>
      </c>
      <c r="F299" s="253" t="s">
        <v>196</v>
      </c>
      <c r="G299" s="251"/>
      <c r="H299" s="254">
        <v>78.540000000000006</v>
      </c>
      <c r="I299" s="255"/>
      <c r="J299" s="251"/>
      <c r="K299" s="251"/>
      <c r="L299" s="256"/>
      <c r="M299" s="257"/>
      <c r="N299" s="258"/>
      <c r="O299" s="258"/>
      <c r="P299" s="258"/>
      <c r="Q299" s="258"/>
      <c r="R299" s="258"/>
      <c r="S299" s="258"/>
      <c r="T299" s="259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60" t="s">
        <v>151</v>
      </c>
      <c r="AU299" s="260" t="s">
        <v>84</v>
      </c>
      <c r="AV299" s="14" t="s">
        <v>149</v>
      </c>
      <c r="AW299" s="14" t="s">
        <v>35</v>
      </c>
      <c r="AX299" s="14" t="s">
        <v>82</v>
      </c>
      <c r="AY299" s="260" t="s">
        <v>142</v>
      </c>
    </row>
    <row r="300" s="2" customFormat="1" ht="16.5" customHeight="1">
      <c r="A300" s="40"/>
      <c r="B300" s="41"/>
      <c r="C300" s="221" t="s">
        <v>620</v>
      </c>
      <c r="D300" s="221" t="s">
        <v>145</v>
      </c>
      <c r="E300" s="222" t="s">
        <v>1501</v>
      </c>
      <c r="F300" s="223" t="s">
        <v>1502</v>
      </c>
      <c r="G300" s="224" t="s">
        <v>174</v>
      </c>
      <c r="H300" s="225">
        <v>78.540000000000006</v>
      </c>
      <c r="I300" s="226"/>
      <c r="J300" s="227">
        <f>ROUND(I300*H300,2)</f>
        <v>0</v>
      </c>
      <c r="K300" s="228"/>
      <c r="L300" s="46"/>
      <c r="M300" s="229" t="s">
        <v>19</v>
      </c>
      <c r="N300" s="230" t="s">
        <v>45</v>
      </c>
      <c r="O300" s="86"/>
      <c r="P300" s="231">
        <f>O300*H300</f>
        <v>0</v>
      </c>
      <c r="Q300" s="231">
        <v>0</v>
      </c>
      <c r="R300" s="231">
        <f>Q300*H300</f>
        <v>0</v>
      </c>
      <c r="S300" s="231">
        <v>0.029999999999999999</v>
      </c>
      <c r="T300" s="232">
        <f>S300*H300</f>
        <v>2.3562000000000003</v>
      </c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R300" s="233" t="s">
        <v>234</v>
      </c>
      <c r="AT300" s="233" t="s">
        <v>145</v>
      </c>
      <c r="AU300" s="233" t="s">
        <v>84</v>
      </c>
      <c r="AY300" s="19" t="s">
        <v>142</v>
      </c>
      <c r="BE300" s="234">
        <f>IF(N300="základní",J300,0)</f>
        <v>0</v>
      </c>
      <c r="BF300" s="234">
        <f>IF(N300="snížená",J300,0)</f>
        <v>0</v>
      </c>
      <c r="BG300" s="234">
        <f>IF(N300="zákl. přenesená",J300,0)</f>
        <v>0</v>
      </c>
      <c r="BH300" s="234">
        <f>IF(N300="sníž. přenesená",J300,0)</f>
        <v>0</v>
      </c>
      <c r="BI300" s="234">
        <f>IF(N300="nulová",J300,0)</f>
        <v>0</v>
      </c>
      <c r="BJ300" s="19" t="s">
        <v>82</v>
      </c>
      <c r="BK300" s="234">
        <f>ROUND(I300*H300,2)</f>
        <v>0</v>
      </c>
      <c r="BL300" s="19" t="s">
        <v>234</v>
      </c>
      <c r="BM300" s="233" t="s">
        <v>1503</v>
      </c>
    </row>
    <row r="301" s="2" customFormat="1" ht="21.75" customHeight="1">
      <c r="A301" s="40"/>
      <c r="B301" s="41"/>
      <c r="C301" s="221" t="s">
        <v>624</v>
      </c>
      <c r="D301" s="221" t="s">
        <v>145</v>
      </c>
      <c r="E301" s="222" t="s">
        <v>845</v>
      </c>
      <c r="F301" s="223" t="s">
        <v>1084</v>
      </c>
      <c r="G301" s="224" t="s">
        <v>478</v>
      </c>
      <c r="H301" s="293"/>
      <c r="I301" s="226"/>
      <c r="J301" s="227">
        <f>ROUND(I301*H301,2)</f>
        <v>0</v>
      </c>
      <c r="K301" s="228"/>
      <c r="L301" s="46"/>
      <c r="M301" s="229" t="s">
        <v>19</v>
      </c>
      <c r="N301" s="230" t="s">
        <v>45</v>
      </c>
      <c r="O301" s="86"/>
      <c r="P301" s="231">
        <f>O301*H301</f>
        <v>0</v>
      </c>
      <c r="Q301" s="231">
        <v>0</v>
      </c>
      <c r="R301" s="231">
        <f>Q301*H301</f>
        <v>0</v>
      </c>
      <c r="S301" s="231">
        <v>0</v>
      </c>
      <c r="T301" s="232">
        <f>S301*H301</f>
        <v>0</v>
      </c>
      <c r="U301" s="40"/>
      <c r="V301" s="40"/>
      <c r="W301" s="40"/>
      <c r="X301" s="40"/>
      <c r="Y301" s="40"/>
      <c r="Z301" s="40"/>
      <c r="AA301" s="40"/>
      <c r="AB301" s="40"/>
      <c r="AC301" s="40"/>
      <c r="AD301" s="40"/>
      <c r="AE301" s="40"/>
      <c r="AR301" s="233" t="s">
        <v>234</v>
      </c>
      <c r="AT301" s="233" t="s">
        <v>145</v>
      </c>
      <c r="AU301" s="233" t="s">
        <v>84</v>
      </c>
      <c r="AY301" s="19" t="s">
        <v>142</v>
      </c>
      <c r="BE301" s="234">
        <f>IF(N301="základní",J301,0)</f>
        <v>0</v>
      </c>
      <c r="BF301" s="234">
        <f>IF(N301="snížená",J301,0)</f>
        <v>0</v>
      </c>
      <c r="BG301" s="234">
        <f>IF(N301="zákl. přenesená",J301,0)</f>
        <v>0</v>
      </c>
      <c r="BH301" s="234">
        <f>IF(N301="sníž. přenesená",J301,0)</f>
        <v>0</v>
      </c>
      <c r="BI301" s="234">
        <f>IF(N301="nulová",J301,0)</f>
        <v>0</v>
      </c>
      <c r="BJ301" s="19" t="s">
        <v>82</v>
      </c>
      <c r="BK301" s="234">
        <f>ROUND(I301*H301,2)</f>
        <v>0</v>
      </c>
      <c r="BL301" s="19" t="s">
        <v>234</v>
      </c>
      <c r="BM301" s="233" t="s">
        <v>1504</v>
      </c>
    </row>
    <row r="302" s="12" customFormat="1" ht="22.8" customHeight="1">
      <c r="A302" s="12"/>
      <c r="B302" s="205"/>
      <c r="C302" s="206"/>
      <c r="D302" s="207" t="s">
        <v>73</v>
      </c>
      <c r="E302" s="219" t="s">
        <v>1086</v>
      </c>
      <c r="F302" s="219" t="s">
        <v>1087</v>
      </c>
      <c r="G302" s="206"/>
      <c r="H302" s="206"/>
      <c r="I302" s="209"/>
      <c r="J302" s="220">
        <f>BK302</f>
        <v>0</v>
      </c>
      <c r="K302" s="206"/>
      <c r="L302" s="211"/>
      <c r="M302" s="212"/>
      <c r="N302" s="213"/>
      <c r="O302" s="213"/>
      <c r="P302" s="214">
        <f>SUM(P303:P317)</f>
        <v>0</v>
      </c>
      <c r="Q302" s="213"/>
      <c r="R302" s="214">
        <f>SUM(R303:R317)</f>
        <v>0.86426659999999988</v>
      </c>
      <c r="S302" s="213"/>
      <c r="T302" s="215">
        <f>SUM(T303:T317)</f>
        <v>0</v>
      </c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R302" s="216" t="s">
        <v>84</v>
      </c>
      <c r="AT302" s="217" t="s">
        <v>73</v>
      </c>
      <c r="AU302" s="217" t="s">
        <v>82</v>
      </c>
      <c r="AY302" s="216" t="s">
        <v>142</v>
      </c>
      <c r="BK302" s="218">
        <f>SUM(BK303:BK317)</f>
        <v>0</v>
      </c>
    </row>
    <row r="303" s="2" customFormat="1" ht="21.75" customHeight="1">
      <c r="A303" s="40"/>
      <c r="B303" s="41"/>
      <c r="C303" s="221" t="s">
        <v>628</v>
      </c>
      <c r="D303" s="221" t="s">
        <v>145</v>
      </c>
      <c r="E303" s="222" t="s">
        <v>1505</v>
      </c>
      <c r="F303" s="223" t="s">
        <v>1506</v>
      </c>
      <c r="G303" s="224" t="s">
        <v>174</v>
      </c>
      <c r="H303" s="225">
        <v>65.5</v>
      </c>
      <c r="I303" s="226"/>
      <c r="J303" s="227">
        <f>ROUND(I303*H303,2)</f>
        <v>0</v>
      </c>
      <c r="K303" s="228"/>
      <c r="L303" s="46"/>
      <c r="M303" s="229" t="s">
        <v>19</v>
      </c>
      <c r="N303" s="230" t="s">
        <v>45</v>
      </c>
      <c r="O303" s="86"/>
      <c r="P303" s="231">
        <f>O303*H303</f>
        <v>0</v>
      </c>
      <c r="Q303" s="231">
        <v>0.01223</v>
      </c>
      <c r="R303" s="231">
        <f>Q303*H303</f>
        <v>0.80106499999999992</v>
      </c>
      <c r="S303" s="231">
        <v>0</v>
      </c>
      <c r="T303" s="232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33" t="s">
        <v>234</v>
      </c>
      <c r="AT303" s="233" t="s">
        <v>145</v>
      </c>
      <c r="AU303" s="233" t="s">
        <v>84</v>
      </c>
      <c r="AY303" s="19" t="s">
        <v>142</v>
      </c>
      <c r="BE303" s="234">
        <f>IF(N303="základní",J303,0)</f>
        <v>0</v>
      </c>
      <c r="BF303" s="234">
        <f>IF(N303="snížená",J303,0)</f>
        <v>0</v>
      </c>
      <c r="BG303" s="234">
        <f>IF(N303="zákl. přenesená",J303,0)</f>
        <v>0</v>
      </c>
      <c r="BH303" s="234">
        <f>IF(N303="sníž. přenesená",J303,0)</f>
        <v>0</v>
      </c>
      <c r="BI303" s="234">
        <f>IF(N303="nulová",J303,0)</f>
        <v>0</v>
      </c>
      <c r="BJ303" s="19" t="s">
        <v>82</v>
      </c>
      <c r="BK303" s="234">
        <f>ROUND(I303*H303,2)</f>
        <v>0</v>
      </c>
      <c r="BL303" s="19" t="s">
        <v>234</v>
      </c>
      <c r="BM303" s="233" t="s">
        <v>1507</v>
      </c>
    </row>
    <row r="304" s="15" customFormat="1">
      <c r="A304" s="15"/>
      <c r="B304" s="261"/>
      <c r="C304" s="262"/>
      <c r="D304" s="237" t="s">
        <v>151</v>
      </c>
      <c r="E304" s="263" t="s">
        <v>19</v>
      </c>
      <c r="F304" s="264" t="s">
        <v>1227</v>
      </c>
      <c r="G304" s="262"/>
      <c r="H304" s="263" t="s">
        <v>19</v>
      </c>
      <c r="I304" s="265"/>
      <c r="J304" s="262"/>
      <c r="K304" s="262"/>
      <c r="L304" s="266"/>
      <c r="M304" s="267"/>
      <c r="N304" s="268"/>
      <c r="O304" s="268"/>
      <c r="P304" s="268"/>
      <c r="Q304" s="268"/>
      <c r="R304" s="268"/>
      <c r="S304" s="268"/>
      <c r="T304" s="269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70" t="s">
        <v>151</v>
      </c>
      <c r="AU304" s="270" t="s">
        <v>84</v>
      </c>
      <c r="AV304" s="15" t="s">
        <v>82</v>
      </c>
      <c r="AW304" s="15" t="s">
        <v>35</v>
      </c>
      <c r="AX304" s="15" t="s">
        <v>74</v>
      </c>
      <c r="AY304" s="270" t="s">
        <v>142</v>
      </c>
    </row>
    <row r="305" s="13" customFormat="1">
      <c r="A305" s="13"/>
      <c r="B305" s="235"/>
      <c r="C305" s="236"/>
      <c r="D305" s="237" t="s">
        <v>151</v>
      </c>
      <c r="E305" s="238" t="s">
        <v>19</v>
      </c>
      <c r="F305" s="239" t="s">
        <v>1271</v>
      </c>
      <c r="G305" s="236"/>
      <c r="H305" s="240">
        <v>17.5</v>
      </c>
      <c r="I305" s="241"/>
      <c r="J305" s="236"/>
      <c r="K305" s="236"/>
      <c r="L305" s="242"/>
      <c r="M305" s="243"/>
      <c r="N305" s="244"/>
      <c r="O305" s="244"/>
      <c r="P305" s="244"/>
      <c r="Q305" s="244"/>
      <c r="R305" s="244"/>
      <c r="S305" s="244"/>
      <c r="T305" s="245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6" t="s">
        <v>151</v>
      </c>
      <c r="AU305" s="246" t="s">
        <v>84</v>
      </c>
      <c r="AV305" s="13" t="s">
        <v>84</v>
      </c>
      <c r="AW305" s="13" t="s">
        <v>35</v>
      </c>
      <c r="AX305" s="13" t="s">
        <v>74</v>
      </c>
      <c r="AY305" s="246" t="s">
        <v>142</v>
      </c>
    </row>
    <row r="306" s="15" customFormat="1">
      <c r="A306" s="15"/>
      <c r="B306" s="261"/>
      <c r="C306" s="262"/>
      <c r="D306" s="237" t="s">
        <v>151</v>
      </c>
      <c r="E306" s="263" t="s">
        <v>19</v>
      </c>
      <c r="F306" s="264" t="s">
        <v>1229</v>
      </c>
      <c r="G306" s="262"/>
      <c r="H306" s="263" t="s">
        <v>19</v>
      </c>
      <c r="I306" s="265"/>
      <c r="J306" s="262"/>
      <c r="K306" s="262"/>
      <c r="L306" s="266"/>
      <c r="M306" s="267"/>
      <c r="N306" s="268"/>
      <c r="O306" s="268"/>
      <c r="P306" s="268"/>
      <c r="Q306" s="268"/>
      <c r="R306" s="268"/>
      <c r="S306" s="268"/>
      <c r="T306" s="269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70" t="s">
        <v>151</v>
      </c>
      <c r="AU306" s="270" t="s">
        <v>84</v>
      </c>
      <c r="AV306" s="15" t="s">
        <v>82</v>
      </c>
      <c r="AW306" s="15" t="s">
        <v>35</v>
      </c>
      <c r="AX306" s="15" t="s">
        <v>74</v>
      </c>
      <c r="AY306" s="270" t="s">
        <v>142</v>
      </c>
    </row>
    <row r="307" s="13" customFormat="1">
      <c r="A307" s="13"/>
      <c r="B307" s="235"/>
      <c r="C307" s="236"/>
      <c r="D307" s="237" t="s">
        <v>151</v>
      </c>
      <c r="E307" s="238" t="s">
        <v>19</v>
      </c>
      <c r="F307" s="239" t="s">
        <v>1271</v>
      </c>
      <c r="G307" s="236"/>
      <c r="H307" s="240">
        <v>17.5</v>
      </c>
      <c r="I307" s="241"/>
      <c r="J307" s="236"/>
      <c r="K307" s="236"/>
      <c r="L307" s="242"/>
      <c r="M307" s="243"/>
      <c r="N307" s="244"/>
      <c r="O307" s="244"/>
      <c r="P307" s="244"/>
      <c r="Q307" s="244"/>
      <c r="R307" s="244"/>
      <c r="S307" s="244"/>
      <c r="T307" s="245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6" t="s">
        <v>151</v>
      </c>
      <c r="AU307" s="246" t="s">
        <v>84</v>
      </c>
      <c r="AV307" s="13" t="s">
        <v>84</v>
      </c>
      <c r="AW307" s="13" t="s">
        <v>35</v>
      </c>
      <c r="AX307" s="13" t="s">
        <v>74</v>
      </c>
      <c r="AY307" s="246" t="s">
        <v>142</v>
      </c>
    </row>
    <row r="308" s="15" customFormat="1">
      <c r="A308" s="15"/>
      <c r="B308" s="261"/>
      <c r="C308" s="262"/>
      <c r="D308" s="237" t="s">
        <v>151</v>
      </c>
      <c r="E308" s="263" t="s">
        <v>19</v>
      </c>
      <c r="F308" s="264" t="s">
        <v>1230</v>
      </c>
      <c r="G308" s="262"/>
      <c r="H308" s="263" t="s">
        <v>19</v>
      </c>
      <c r="I308" s="265"/>
      <c r="J308" s="262"/>
      <c r="K308" s="262"/>
      <c r="L308" s="266"/>
      <c r="M308" s="267"/>
      <c r="N308" s="268"/>
      <c r="O308" s="268"/>
      <c r="P308" s="268"/>
      <c r="Q308" s="268"/>
      <c r="R308" s="268"/>
      <c r="S308" s="268"/>
      <c r="T308" s="269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70" t="s">
        <v>151</v>
      </c>
      <c r="AU308" s="270" t="s">
        <v>84</v>
      </c>
      <c r="AV308" s="15" t="s">
        <v>82</v>
      </c>
      <c r="AW308" s="15" t="s">
        <v>35</v>
      </c>
      <c r="AX308" s="15" t="s">
        <v>74</v>
      </c>
      <c r="AY308" s="270" t="s">
        <v>142</v>
      </c>
    </row>
    <row r="309" s="13" customFormat="1">
      <c r="A309" s="13"/>
      <c r="B309" s="235"/>
      <c r="C309" s="236"/>
      <c r="D309" s="237" t="s">
        <v>151</v>
      </c>
      <c r="E309" s="238" t="s">
        <v>19</v>
      </c>
      <c r="F309" s="239" t="s">
        <v>1272</v>
      </c>
      <c r="G309" s="236"/>
      <c r="H309" s="240">
        <v>15.5</v>
      </c>
      <c r="I309" s="241"/>
      <c r="J309" s="236"/>
      <c r="K309" s="236"/>
      <c r="L309" s="242"/>
      <c r="M309" s="243"/>
      <c r="N309" s="244"/>
      <c r="O309" s="244"/>
      <c r="P309" s="244"/>
      <c r="Q309" s="244"/>
      <c r="R309" s="244"/>
      <c r="S309" s="244"/>
      <c r="T309" s="245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6" t="s">
        <v>151</v>
      </c>
      <c r="AU309" s="246" t="s">
        <v>84</v>
      </c>
      <c r="AV309" s="13" t="s">
        <v>84</v>
      </c>
      <c r="AW309" s="13" t="s">
        <v>35</v>
      </c>
      <c r="AX309" s="13" t="s">
        <v>74</v>
      </c>
      <c r="AY309" s="246" t="s">
        <v>142</v>
      </c>
    </row>
    <row r="310" s="15" customFormat="1">
      <c r="A310" s="15"/>
      <c r="B310" s="261"/>
      <c r="C310" s="262"/>
      <c r="D310" s="237" t="s">
        <v>151</v>
      </c>
      <c r="E310" s="263" t="s">
        <v>19</v>
      </c>
      <c r="F310" s="264" t="s">
        <v>1234</v>
      </c>
      <c r="G310" s="262"/>
      <c r="H310" s="263" t="s">
        <v>19</v>
      </c>
      <c r="I310" s="265"/>
      <c r="J310" s="262"/>
      <c r="K310" s="262"/>
      <c r="L310" s="266"/>
      <c r="M310" s="267"/>
      <c r="N310" s="268"/>
      <c r="O310" s="268"/>
      <c r="P310" s="268"/>
      <c r="Q310" s="268"/>
      <c r="R310" s="268"/>
      <c r="S310" s="268"/>
      <c r="T310" s="269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70" t="s">
        <v>151</v>
      </c>
      <c r="AU310" s="270" t="s">
        <v>84</v>
      </c>
      <c r="AV310" s="15" t="s">
        <v>82</v>
      </c>
      <c r="AW310" s="15" t="s">
        <v>35</v>
      </c>
      <c r="AX310" s="15" t="s">
        <v>74</v>
      </c>
      <c r="AY310" s="270" t="s">
        <v>142</v>
      </c>
    </row>
    <row r="311" s="13" customFormat="1">
      <c r="A311" s="13"/>
      <c r="B311" s="235"/>
      <c r="C311" s="236"/>
      <c r="D311" s="237" t="s">
        <v>151</v>
      </c>
      <c r="E311" s="238" t="s">
        <v>19</v>
      </c>
      <c r="F311" s="239" t="s">
        <v>1273</v>
      </c>
      <c r="G311" s="236"/>
      <c r="H311" s="240">
        <v>15</v>
      </c>
      <c r="I311" s="241"/>
      <c r="J311" s="236"/>
      <c r="K311" s="236"/>
      <c r="L311" s="242"/>
      <c r="M311" s="243"/>
      <c r="N311" s="244"/>
      <c r="O311" s="244"/>
      <c r="P311" s="244"/>
      <c r="Q311" s="244"/>
      <c r="R311" s="244"/>
      <c r="S311" s="244"/>
      <c r="T311" s="245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6" t="s">
        <v>151</v>
      </c>
      <c r="AU311" s="246" t="s">
        <v>84</v>
      </c>
      <c r="AV311" s="13" t="s">
        <v>84</v>
      </c>
      <c r="AW311" s="13" t="s">
        <v>35</v>
      </c>
      <c r="AX311" s="13" t="s">
        <v>74</v>
      </c>
      <c r="AY311" s="246" t="s">
        <v>142</v>
      </c>
    </row>
    <row r="312" s="14" customFormat="1">
      <c r="A312" s="14"/>
      <c r="B312" s="250"/>
      <c r="C312" s="251"/>
      <c r="D312" s="237" t="s">
        <v>151</v>
      </c>
      <c r="E312" s="252" t="s">
        <v>19</v>
      </c>
      <c r="F312" s="253" t="s">
        <v>196</v>
      </c>
      <c r="G312" s="251"/>
      <c r="H312" s="254">
        <v>65.5</v>
      </c>
      <c r="I312" s="255"/>
      <c r="J312" s="251"/>
      <c r="K312" s="251"/>
      <c r="L312" s="256"/>
      <c r="M312" s="257"/>
      <c r="N312" s="258"/>
      <c r="O312" s="258"/>
      <c r="P312" s="258"/>
      <c r="Q312" s="258"/>
      <c r="R312" s="258"/>
      <c r="S312" s="258"/>
      <c r="T312" s="259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60" t="s">
        <v>151</v>
      </c>
      <c r="AU312" s="260" t="s">
        <v>84</v>
      </c>
      <c r="AV312" s="14" t="s">
        <v>149</v>
      </c>
      <c r="AW312" s="14" t="s">
        <v>35</v>
      </c>
      <c r="AX312" s="14" t="s">
        <v>82</v>
      </c>
      <c r="AY312" s="260" t="s">
        <v>142</v>
      </c>
    </row>
    <row r="313" s="2" customFormat="1" ht="21.75" customHeight="1">
      <c r="A313" s="40"/>
      <c r="B313" s="41"/>
      <c r="C313" s="221" t="s">
        <v>632</v>
      </c>
      <c r="D313" s="221" t="s">
        <v>145</v>
      </c>
      <c r="E313" s="222" t="s">
        <v>1508</v>
      </c>
      <c r="F313" s="223" t="s">
        <v>1509</v>
      </c>
      <c r="G313" s="224" t="s">
        <v>174</v>
      </c>
      <c r="H313" s="225">
        <v>5.04</v>
      </c>
      <c r="I313" s="226"/>
      <c r="J313" s="227">
        <f>ROUND(I313*H313,2)</f>
        <v>0</v>
      </c>
      <c r="K313" s="228"/>
      <c r="L313" s="46"/>
      <c r="M313" s="229" t="s">
        <v>19</v>
      </c>
      <c r="N313" s="230" t="s">
        <v>45</v>
      </c>
      <c r="O313" s="86"/>
      <c r="P313" s="231">
        <f>O313*H313</f>
        <v>0</v>
      </c>
      <c r="Q313" s="231">
        <v>0.012540000000000001</v>
      </c>
      <c r="R313" s="231">
        <f>Q313*H313</f>
        <v>0.063201600000000011</v>
      </c>
      <c r="S313" s="231">
        <v>0</v>
      </c>
      <c r="T313" s="232">
        <f>S313*H313</f>
        <v>0</v>
      </c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R313" s="233" t="s">
        <v>234</v>
      </c>
      <c r="AT313" s="233" t="s">
        <v>145</v>
      </c>
      <c r="AU313" s="233" t="s">
        <v>84</v>
      </c>
      <c r="AY313" s="19" t="s">
        <v>142</v>
      </c>
      <c r="BE313" s="234">
        <f>IF(N313="základní",J313,0)</f>
        <v>0</v>
      </c>
      <c r="BF313" s="234">
        <f>IF(N313="snížená",J313,0)</f>
        <v>0</v>
      </c>
      <c r="BG313" s="234">
        <f>IF(N313="zákl. přenesená",J313,0)</f>
        <v>0</v>
      </c>
      <c r="BH313" s="234">
        <f>IF(N313="sníž. přenesená",J313,0)</f>
        <v>0</v>
      </c>
      <c r="BI313" s="234">
        <f>IF(N313="nulová",J313,0)</f>
        <v>0</v>
      </c>
      <c r="BJ313" s="19" t="s">
        <v>82</v>
      </c>
      <c r="BK313" s="234">
        <f>ROUND(I313*H313,2)</f>
        <v>0</v>
      </c>
      <c r="BL313" s="19" t="s">
        <v>234</v>
      </c>
      <c r="BM313" s="233" t="s">
        <v>1510</v>
      </c>
    </row>
    <row r="314" s="15" customFormat="1">
      <c r="A314" s="15"/>
      <c r="B314" s="261"/>
      <c r="C314" s="262"/>
      <c r="D314" s="237" t="s">
        <v>151</v>
      </c>
      <c r="E314" s="263" t="s">
        <v>19</v>
      </c>
      <c r="F314" s="264" t="s">
        <v>1232</v>
      </c>
      <c r="G314" s="262"/>
      <c r="H314" s="263" t="s">
        <v>19</v>
      </c>
      <c r="I314" s="265"/>
      <c r="J314" s="262"/>
      <c r="K314" s="262"/>
      <c r="L314" s="266"/>
      <c r="M314" s="267"/>
      <c r="N314" s="268"/>
      <c r="O314" s="268"/>
      <c r="P314" s="268"/>
      <c r="Q314" s="268"/>
      <c r="R314" s="268"/>
      <c r="S314" s="268"/>
      <c r="T314" s="269"/>
      <c r="U314" s="15"/>
      <c r="V314" s="15"/>
      <c r="W314" s="15"/>
      <c r="X314" s="15"/>
      <c r="Y314" s="15"/>
      <c r="Z314" s="15"/>
      <c r="AA314" s="15"/>
      <c r="AB314" s="15"/>
      <c r="AC314" s="15"/>
      <c r="AD314" s="15"/>
      <c r="AE314" s="15"/>
      <c r="AT314" s="270" t="s">
        <v>151</v>
      </c>
      <c r="AU314" s="270" t="s">
        <v>84</v>
      </c>
      <c r="AV314" s="15" t="s">
        <v>82</v>
      </c>
      <c r="AW314" s="15" t="s">
        <v>35</v>
      </c>
      <c r="AX314" s="15" t="s">
        <v>74</v>
      </c>
      <c r="AY314" s="270" t="s">
        <v>142</v>
      </c>
    </row>
    <row r="315" s="13" customFormat="1">
      <c r="A315" s="13"/>
      <c r="B315" s="235"/>
      <c r="C315" s="236"/>
      <c r="D315" s="237" t="s">
        <v>151</v>
      </c>
      <c r="E315" s="238" t="s">
        <v>19</v>
      </c>
      <c r="F315" s="239" t="s">
        <v>1274</v>
      </c>
      <c r="G315" s="236"/>
      <c r="H315" s="240">
        <v>5.04</v>
      </c>
      <c r="I315" s="241"/>
      <c r="J315" s="236"/>
      <c r="K315" s="236"/>
      <c r="L315" s="242"/>
      <c r="M315" s="243"/>
      <c r="N315" s="244"/>
      <c r="O315" s="244"/>
      <c r="P315" s="244"/>
      <c r="Q315" s="244"/>
      <c r="R315" s="244"/>
      <c r="S315" s="244"/>
      <c r="T315" s="245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6" t="s">
        <v>151</v>
      </c>
      <c r="AU315" s="246" t="s">
        <v>84</v>
      </c>
      <c r="AV315" s="13" t="s">
        <v>84</v>
      </c>
      <c r="AW315" s="13" t="s">
        <v>35</v>
      </c>
      <c r="AX315" s="13" t="s">
        <v>74</v>
      </c>
      <c r="AY315" s="246" t="s">
        <v>142</v>
      </c>
    </row>
    <row r="316" s="14" customFormat="1">
      <c r="A316" s="14"/>
      <c r="B316" s="250"/>
      <c r="C316" s="251"/>
      <c r="D316" s="237" t="s">
        <v>151</v>
      </c>
      <c r="E316" s="252" t="s">
        <v>19</v>
      </c>
      <c r="F316" s="253" t="s">
        <v>196</v>
      </c>
      <c r="G316" s="251"/>
      <c r="H316" s="254">
        <v>5.04</v>
      </c>
      <c r="I316" s="255"/>
      <c r="J316" s="251"/>
      <c r="K316" s="251"/>
      <c r="L316" s="256"/>
      <c r="M316" s="257"/>
      <c r="N316" s="258"/>
      <c r="O316" s="258"/>
      <c r="P316" s="258"/>
      <c r="Q316" s="258"/>
      <c r="R316" s="258"/>
      <c r="S316" s="258"/>
      <c r="T316" s="259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60" t="s">
        <v>151</v>
      </c>
      <c r="AU316" s="260" t="s">
        <v>84</v>
      </c>
      <c r="AV316" s="14" t="s">
        <v>149</v>
      </c>
      <c r="AW316" s="14" t="s">
        <v>35</v>
      </c>
      <c r="AX316" s="14" t="s">
        <v>82</v>
      </c>
      <c r="AY316" s="260" t="s">
        <v>142</v>
      </c>
    </row>
    <row r="317" s="2" customFormat="1" ht="21.75" customHeight="1">
      <c r="A317" s="40"/>
      <c r="B317" s="41"/>
      <c r="C317" s="221" t="s">
        <v>636</v>
      </c>
      <c r="D317" s="221" t="s">
        <v>145</v>
      </c>
      <c r="E317" s="222" t="s">
        <v>1098</v>
      </c>
      <c r="F317" s="223" t="s">
        <v>1099</v>
      </c>
      <c r="G317" s="224" t="s">
        <v>478</v>
      </c>
      <c r="H317" s="293"/>
      <c r="I317" s="226"/>
      <c r="J317" s="227">
        <f>ROUND(I317*H317,2)</f>
        <v>0</v>
      </c>
      <c r="K317" s="228"/>
      <c r="L317" s="46"/>
      <c r="M317" s="229" t="s">
        <v>19</v>
      </c>
      <c r="N317" s="230" t="s">
        <v>45</v>
      </c>
      <c r="O317" s="86"/>
      <c r="P317" s="231">
        <f>O317*H317</f>
        <v>0</v>
      </c>
      <c r="Q317" s="231">
        <v>0</v>
      </c>
      <c r="R317" s="231">
        <f>Q317*H317</f>
        <v>0</v>
      </c>
      <c r="S317" s="231">
        <v>0</v>
      </c>
      <c r="T317" s="232">
        <f>S317*H317</f>
        <v>0</v>
      </c>
      <c r="U317" s="40"/>
      <c r="V317" s="40"/>
      <c r="W317" s="40"/>
      <c r="X317" s="40"/>
      <c r="Y317" s="40"/>
      <c r="Z317" s="40"/>
      <c r="AA317" s="40"/>
      <c r="AB317" s="40"/>
      <c r="AC317" s="40"/>
      <c r="AD317" s="40"/>
      <c r="AE317" s="40"/>
      <c r="AR317" s="233" t="s">
        <v>234</v>
      </c>
      <c r="AT317" s="233" t="s">
        <v>145</v>
      </c>
      <c r="AU317" s="233" t="s">
        <v>84</v>
      </c>
      <c r="AY317" s="19" t="s">
        <v>142</v>
      </c>
      <c r="BE317" s="234">
        <f>IF(N317="základní",J317,0)</f>
        <v>0</v>
      </c>
      <c r="BF317" s="234">
        <f>IF(N317="snížená",J317,0)</f>
        <v>0</v>
      </c>
      <c r="BG317" s="234">
        <f>IF(N317="zákl. přenesená",J317,0)</f>
        <v>0</v>
      </c>
      <c r="BH317" s="234">
        <f>IF(N317="sníž. přenesená",J317,0)</f>
        <v>0</v>
      </c>
      <c r="BI317" s="234">
        <f>IF(N317="nulová",J317,0)</f>
        <v>0</v>
      </c>
      <c r="BJ317" s="19" t="s">
        <v>82</v>
      </c>
      <c r="BK317" s="234">
        <f>ROUND(I317*H317,2)</f>
        <v>0</v>
      </c>
      <c r="BL317" s="19" t="s">
        <v>234</v>
      </c>
      <c r="BM317" s="233" t="s">
        <v>1511</v>
      </c>
    </row>
    <row r="318" s="12" customFormat="1" ht="22.8" customHeight="1">
      <c r="A318" s="12"/>
      <c r="B318" s="205"/>
      <c r="C318" s="206"/>
      <c r="D318" s="207" t="s">
        <v>73</v>
      </c>
      <c r="E318" s="219" t="s">
        <v>480</v>
      </c>
      <c r="F318" s="219" t="s">
        <v>481</v>
      </c>
      <c r="G318" s="206"/>
      <c r="H318" s="206"/>
      <c r="I318" s="209"/>
      <c r="J318" s="220">
        <f>BK318</f>
        <v>0</v>
      </c>
      <c r="K318" s="206"/>
      <c r="L318" s="211"/>
      <c r="M318" s="212"/>
      <c r="N318" s="213"/>
      <c r="O318" s="213"/>
      <c r="P318" s="214">
        <f>SUM(P319:P332)</f>
        <v>0</v>
      </c>
      <c r="Q318" s="213"/>
      <c r="R318" s="214">
        <f>SUM(R319:R332)</f>
        <v>0.08967</v>
      </c>
      <c r="S318" s="213"/>
      <c r="T318" s="215">
        <f>SUM(T319:T332)</f>
        <v>0.13100000000000001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16" t="s">
        <v>84</v>
      </c>
      <c r="AT318" s="217" t="s">
        <v>73</v>
      </c>
      <c r="AU318" s="217" t="s">
        <v>82</v>
      </c>
      <c r="AY318" s="216" t="s">
        <v>142</v>
      </c>
      <c r="BK318" s="218">
        <f>SUM(BK319:BK332)</f>
        <v>0</v>
      </c>
    </row>
    <row r="319" s="2" customFormat="1" ht="21.75" customHeight="1">
      <c r="A319" s="40"/>
      <c r="B319" s="41"/>
      <c r="C319" s="221" t="s">
        <v>640</v>
      </c>
      <c r="D319" s="221" t="s">
        <v>145</v>
      </c>
      <c r="E319" s="222" t="s">
        <v>1512</v>
      </c>
      <c r="F319" s="223" t="s">
        <v>1513</v>
      </c>
      <c r="G319" s="224" t="s">
        <v>155</v>
      </c>
      <c r="H319" s="225">
        <v>5</v>
      </c>
      <c r="I319" s="226"/>
      <c r="J319" s="227">
        <f>ROUND(I319*H319,2)</f>
        <v>0</v>
      </c>
      <c r="K319" s="228"/>
      <c r="L319" s="46"/>
      <c r="M319" s="229" t="s">
        <v>19</v>
      </c>
      <c r="N319" s="230" t="s">
        <v>45</v>
      </c>
      <c r="O319" s="86"/>
      <c r="P319" s="231">
        <f>O319*H319</f>
        <v>0</v>
      </c>
      <c r="Q319" s="231">
        <v>0</v>
      </c>
      <c r="R319" s="231">
        <f>Q319*H319</f>
        <v>0</v>
      </c>
      <c r="S319" s="231">
        <v>0</v>
      </c>
      <c r="T319" s="232">
        <f>S319*H319</f>
        <v>0</v>
      </c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R319" s="233" t="s">
        <v>234</v>
      </c>
      <c r="AT319" s="233" t="s">
        <v>145</v>
      </c>
      <c r="AU319" s="233" t="s">
        <v>84</v>
      </c>
      <c r="AY319" s="19" t="s">
        <v>142</v>
      </c>
      <c r="BE319" s="234">
        <f>IF(N319="základní",J319,0)</f>
        <v>0</v>
      </c>
      <c r="BF319" s="234">
        <f>IF(N319="snížená",J319,0)</f>
        <v>0</v>
      </c>
      <c r="BG319" s="234">
        <f>IF(N319="zákl. přenesená",J319,0)</f>
        <v>0</v>
      </c>
      <c r="BH319" s="234">
        <f>IF(N319="sníž. přenesená",J319,0)</f>
        <v>0</v>
      </c>
      <c r="BI319" s="234">
        <f>IF(N319="nulová",J319,0)</f>
        <v>0</v>
      </c>
      <c r="BJ319" s="19" t="s">
        <v>82</v>
      </c>
      <c r="BK319" s="234">
        <f>ROUND(I319*H319,2)</f>
        <v>0</v>
      </c>
      <c r="BL319" s="19" t="s">
        <v>234</v>
      </c>
      <c r="BM319" s="233" t="s">
        <v>1514</v>
      </c>
    </row>
    <row r="320" s="2" customFormat="1" ht="16.5" customHeight="1">
      <c r="A320" s="40"/>
      <c r="B320" s="41"/>
      <c r="C320" s="282" t="s">
        <v>644</v>
      </c>
      <c r="D320" s="282" t="s">
        <v>263</v>
      </c>
      <c r="E320" s="283" t="s">
        <v>1515</v>
      </c>
      <c r="F320" s="284" t="s">
        <v>1516</v>
      </c>
      <c r="G320" s="285" t="s">
        <v>155</v>
      </c>
      <c r="H320" s="286">
        <v>4</v>
      </c>
      <c r="I320" s="287"/>
      <c r="J320" s="288">
        <f>ROUND(I320*H320,2)</f>
        <v>0</v>
      </c>
      <c r="K320" s="289"/>
      <c r="L320" s="290"/>
      <c r="M320" s="291" t="s">
        <v>19</v>
      </c>
      <c r="N320" s="292" t="s">
        <v>45</v>
      </c>
      <c r="O320" s="86"/>
      <c r="P320" s="231">
        <f>O320*H320</f>
        <v>0</v>
      </c>
      <c r="Q320" s="231">
        <v>0.016</v>
      </c>
      <c r="R320" s="231">
        <f>Q320*H320</f>
        <v>0.064000000000000001</v>
      </c>
      <c r="S320" s="231">
        <v>0</v>
      </c>
      <c r="T320" s="232">
        <f>S320*H320</f>
        <v>0</v>
      </c>
      <c r="U320" s="40"/>
      <c r="V320" s="40"/>
      <c r="W320" s="40"/>
      <c r="X320" s="40"/>
      <c r="Y320" s="40"/>
      <c r="Z320" s="40"/>
      <c r="AA320" s="40"/>
      <c r="AB320" s="40"/>
      <c r="AC320" s="40"/>
      <c r="AD320" s="40"/>
      <c r="AE320" s="40"/>
      <c r="AR320" s="233" t="s">
        <v>313</v>
      </c>
      <c r="AT320" s="233" t="s">
        <v>263</v>
      </c>
      <c r="AU320" s="233" t="s">
        <v>84</v>
      </c>
      <c r="AY320" s="19" t="s">
        <v>142</v>
      </c>
      <c r="BE320" s="234">
        <f>IF(N320="základní",J320,0)</f>
        <v>0</v>
      </c>
      <c r="BF320" s="234">
        <f>IF(N320="snížená",J320,0)</f>
        <v>0</v>
      </c>
      <c r="BG320" s="234">
        <f>IF(N320="zákl. přenesená",J320,0)</f>
        <v>0</v>
      </c>
      <c r="BH320" s="234">
        <f>IF(N320="sníž. přenesená",J320,0)</f>
        <v>0</v>
      </c>
      <c r="BI320" s="234">
        <f>IF(N320="nulová",J320,0)</f>
        <v>0</v>
      </c>
      <c r="BJ320" s="19" t="s">
        <v>82</v>
      </c>
      <c r="BK320" s="234">
        <f>ROUND(I320*H320,2)</f>
        <v>0</v>
      </c>
      <c r="BL320" s="19" t="s">
        <v>234</v>
      </c>
      <c r="BM320" s="233" t="s">
        <v>1517</v>
      </c>
    </row>
    <row r="321" s="2" customFormat="1" ht="16.5" customHeight="1">
      <c r="A321" s="40"/>
      <c r="B321" s="41"/>
      <c r="C321" s="282" t="s">
        <v>648</v>
      </c>
      <c r="D321" s="282" t="s">
        <v>263</v>
      </c>
      <c r="E321" s="283" t="s">
        <v>1518</v>
      </c>
      <c r="F321" s="284" t="s">
        <v>1519</v>
      </c>
      <c r="G321" s="285" t="s">
        <v>155</v>
      </c>
      <c r="H321" s="286">
        <v>1</v>
      </c>
      <c r="I321" s="287"/>
      <c r="J321" s="288">
        <f>ROUND(I321*H321,2)</f>
        <v>0</v>
      </c>
      <c r="K321" s="289"/>
      <c r="L321" s="290"/>
      <c r="M321" s="291" t="s">
        <v>19</v>
      </c>
      <c r="N321" s="292" t="s">
        <v>45</v>
      </c>
      <c r="O321" s="86"/>
      <c r="P321" s="231">
        <f>O321*H321</f>
        <v>0</v>
      </c>
      <c r="Q321" s="231">
        <v>0.012999999999999999</v>
      </c>
      <c r="R321" s="231">
        <f>Q321*H321</f>
        <v>0.012999999999999999</v>
      </c>
      <c r="S321" s="231">
        <v>0</v>
      </c>
      <c r="T321" s="232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33" t="s">
        <v>313</v>
      </c>
      <c r="AT321" s="233" t="s">
        <v>263</v>
      </c>
      <c r="AU321" s="233" t="s">
        <v>84</v>
      </c>
      <c r="AY321" s="19" t="s">
        <v>142</v>
      </c>
      <c r="BE321" s="234">
        <f>IF(N321="základní",J321,0)</f>
        <v>0</v>
      </c>
      <c r="BF321" s="234">
        <f>IF(N321="snížená",J321,0)</f>
        <v>0</v>
      </c>
      <c r="BG321" s="234">
        <f>IF(N321="zákl. přenesená",J321,0)</f>
        <v>0</v>
      </c>
      <c r="BH321" s="234">
        <f>IF(N321="sníž. přenesená",J321,0)</f>
        <v>0</v>
      </c>
      <c r="BI321" s="234">
        <f>IF(N321="nulová",J321,0)</f>
        <v>0</v>
      </c>
      <c r="BJ321" s="19" t="s">
        <v>82</v>
      </c>
      <c r="BK321" s="234">
        <f>ROUND(I321*H321,2)</f>
        <v>0</v>
      </c>
      <c r="BL321" s="19" t="s">
        <v>234</v>
      </c>
      <c r="BM321" s="233" t="s">
        <v>1520</v>
      </c>
    </row>
    <row r="322" s="2" customFormat="1" ht="16.5" customHeight="1">
      <c r="A322" s="40"/>
      <c r="B322" s="41"/>
      <c r="C322" s="221" t="s">
        <v>652</v>
      </c>
      <c r="D322" s="221" t="s">
        <v>145</v>
      </c>
      <c r="E322" s="222" t="s">
        <v>1521</v>
      </c>
      <c r="F322" s="223" t="s">
        <v>1522</v>
      </c>
      <c r="G322" s="224" t="s">
        <v>155</v>
      </c>
      <c r="H322" s="225">
        <v>5</v>
      </c>
      <c r="I322" s="226"/>
      <c r="J322" s="227">
        <f>ROUND(I322*H322,2)</f>
        <v>0</v>
      </c>
      <c r="K322" s="228"/>
      <c r="L322" s="46"/>
      <c r="M322" s="229" t="s">
        <v>19</v>
      </c>
      <c r="N322" s="230" t="s">
        <v>45</v>
      </c>
      <c r="O322" s="86"/>
      <c r="P322" s="231">
        <f>O322*H322</f>
        <v>0</v>
      </c>
      <c r="Q322" s="231">
        <v>0</v>
      </c>
      <c r="R322" s="231">
        <f>Q322*H322</f>
        <v>0</v>
      </c>
      <c r="S322" s="231">
        <v>0</v>
      </c>
      <c r="T322" s="232">
        <f>S322*H322</f>
        <v>0</v>
      </c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R322" s="233" t="s">
        <v>234</v>
      </c>
      <c r="AT322" s="233" t="s">
        <v>145</v>
      </c>
      <c r="AU322" s="233" t="s">
        <v>84</v>
      </c>
      <c r="AY322" s="19" t="s">
        <v>142</v>
      </c>
      <c r="BE322" s="234">
        <f>IF(N322="základní",J322,0)</f>
        <v>0</v>
      </c>
      <c r="BF322" s="234">
        <f>IF(N322="snížená",J322,0)</f>
        <v>0</v>
      </c>
      <c r="BG322" s="234">
        <f>IF(N322="zákl. přenesená",J322,0)</f>
        <v>0</v>
      </c>
      <c r="BH322" s="234">
        <f>IF(N322="sníž. přenesená",J322,0)</f>
        <v>0</v>
      </c>
      <c r="BI322" s="234">
        <f>IF(N322="nulová",J322,0)</f>
        <v>0</v>
      </c>
      <c r="BJ322" s="19" t="s">
        <v>82</v>
      </c>
      <c r="BK322" s="234">
        <f>ROUND(I322*H322,2)</f>
        <v>0</v>
      </c>
      <c r="BL322" s="19" t="s">
        <v>234</v>
      </c>
      <c r="BM322" s="233" t="s">
        <v>1523</v>
      </c>
    </row>
    <row r="323" s="2" customFormat="1" ht="16.5" customHeight="1">
      <c r="A323" s="40"/>
      <c r="B323" s="41"/>
      <c r="C323" s="221" t="s">
        <v>657</v>
      </c>
      <c r="D323" s="221" t="s">
        <v>145</v>
      </c>
      <c r="E323" s="222" t="s">
        <v>1524</v>
      </c>
      <c r="F323" s="223" t="s">
        <v>1525</v>
      </c>
      <c r="G323" s="224" t="s">
        <v>155</v>
      </c>
      <c r="H323" s="225">
        <v>5</v>
      </c>
      <c r="I323" s="226"/>
      <c r="J323" s="227">
        <f>ROUND(I323*H323,2)</f>
        <v>0</v>
      </c>
      <c r="K323" s="228"/>
      <c r="L323" s="46"/>
      <c r="M323" s="229" t="s">
        <v>19</v>
      </c>
      <c r="N323" s="230" t="s">
        <v>45</v>
      </c>
      <c r="O323" s="86"/>
      <c r="P323" s="231">
        <f>O323*H323</f>
        <v>0</v>
      </c>
      <c r="Q323" s="231">
        <v>0</v>
      </c>
      <c r="R323" s="231">
        <f>Q323*H323</f>
        <v>0</v>
      </c>
      <c r="S323" s="231">
        <v>0</v>
      </c>
      <c r="T323" s="232">
        <f>S323*H323</f>
        <v>0</v>
      </c>
      <c r="U323" s="40"/>
      <c r="V323" s="40"/>
      <c r="W323" s="40"/>
      <c r="X323" s="40"/>
      <c r="Y323" s="40"/>
      <c r="Z323" s="40"/>
      <c r="AA323" s="40"/>
      <c r="AB323" s="40"/>
      <c r="AC323" s="40"/>
      <c r="AD323" s="40"/>
      <c r="AE323" s="40"/>
      <c r="AR323" s="233" t="s">
        <v>234</v>
      </c>
      <c r="AT323" s="233" t="s">
        <v>145</v>
      </c>
      <c r="AU323" s="233" t="s">
        <v>84</v>
      </c>
      <c r="AY323" s="19" t="s">
        <v>142</v>
      </c>
      <c r="BE323" s="234">
        <f>IF(N323="základní",J323,0)</f>
        <v>0</v>
      </c>
      <c r="BF323" s="234">
        <f>IF(N323="snížená",J323,0)</f>
        <v>0</v>
      </c>
      <c r="BG323" s="234">
        <f>IF(N323="zákl. přenesená",J323,0)</f>
        <v>0</v>
      </c>
      <c r="BH323" s="234">
        <f>IF(N323="sníž. přenesená",J323,0)</f>
        <v>0</v>
      </c>
      <c r="BI323" s="234">
        <f>IF(N323="nulová",J323,0)</f>
        <v>0</v>
      </c>
      <c r="BJ323" s="19" t="s">
        <v>82</v>
      </c>
      <c r="BK323" s="234">
        <f>ROUND(I323*H323,2)</f>
        <v>0</v>
      </c>
      <c r="BL323" s="19" t="s">
        <v>234</v>
      </c>
      <c r="BM323" s="233" t="s">
        <v>1526</v>
      </c>
    </row>
    <row r="324" s="2" customFormat="1" ht="16.5" customHeight="1">
      <c r="A324" s="40"/>
      <c r="B324" s="41"/>
      <c r="C324" s="282" t="s">
        <v>661</v>
      </c>
      <c r="D324" s="282" t="s">
        <v>263</v>
      </c>
      <c r="E324" s="283" t="s">
        <v>1527</v>
      </c>
      <c r="F324" s="284" t="s">
        <v>1528</v>
      </c>
      <c r="G324" s="285" t="s">
        <v>155</v>
      </c>
      <c r="H324" s="286">
        <v>5</v>
      </c>
      <c r="I324" s="287"/>
      <c r="J324" s="288">
        <f>ROUND(I324*H324,2)</f>
        <v>0</v>
      </c>
      <c r="K324" s="289"/>
      <c r="L324" s="290"/>
      <c r="M324" s="291" t="s">
        <v>19</v>
      </c>
      <c r="N324" s="292" t="s">
        <v>45</v>
      </c>
      <c r="O324" s="86"/>
      <c r="P324" s="231">
        <f>O324*H324</f>
        <v>0</v>
      </c>
      <c r="Q324" s="231">
        <v>0.0011999999999999999</v>
      </c>
      <c r="R324" s="231">
        <f>Q324*H324</f>
        <v>0.0059999999999999993</v>
      </c>
      <c r="S324" s="231">
        <v>0</v>
      </c>
      <c r="T324" s="232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33" t="s">
        <v>313</v>
      </c>
      <c r="AT324" s="233" t="s">
        <v>263</v>
      </c>
      <c r="AU324" s="233" t="s">
        <v>84</v>
      </c>
      <c r="AY324" s="19" t="s">
        <v>142</v>
      </c>
      <c r="BE324" s="234">
        <f>IF(N324="základní",J324,0)</f>
        <v>0</v>
      </c>
      <c r="BF324" s="234">
        <f>IF(N324="snížená",J324,0)</f>
        <v>0</v>
      </c>
      <c r="BG324" s="234">
        <f>IF(N324="zákl. přenesená",J324,0)</f>
        <v>0</v>
      </c>
      <c r="BH324" s="234">
        <f>IF(N324="sníž. přenesená",J324,0)</f>
        <v>0</v>
      </c>
      <c r="BI324" s="234">
        <f>IF(N324="nulová",J324,0)</f>
        <v>0</v>
      </c>
      <c r="BJ324" s="19" t="s">
        <v>82</v>
      </c>
      <c r="BK324" s="234">
        <f>ROUND(I324*H324,2)</f>
        <v>0</v>
      </c>
      <c r="BL324" s="19" t="s">
        <v>234</v>
      </c>
      <c r="BM324" s="233" t="s">
        <v>1529</v>
      </c>
    </row>
    <row r="325" s="2" customFormat="1" ht="16.5" customHeight="1">
      <c r="A325" s="40"/>
      <c r="B325" s="41"/>
      <c r="C325" s="282" t="s">
        <v>665</v>
      </c>
      <c r="D325" s="282" t="s">
        <v>263</v>
      </c>
      <c r="E325" s="283" t="s">
        <v>1530</v>
      </c>
      <c r="F325" s="284" t="s">
        <v>1531</v>
      </c>
      <c r="G325" s="285" t="s">
        <v>155</v>
      </c>
      <c r="H325" s="286">
        <v>5</v>
      </c>
      <c r="I325" s="287"/>
      <c r="J325" s="288">
        <f>ROUND(I325*H325,2)</f>
        <v>0</v>
      </c>
      <c r="K325" s="289"/>
      <c r="L325" s="290"/>
      <c r="M325" s="291" t="s">
        <v>19</v>
      </c>
      <c r="N325" s="292" t="s">
        <v>45</v>
      </c>
      <c r="O325" s="86"/>
      <c r="P325" s="231">
        <f>O325*H325</f>
        <v>0</v>
      </c>
      <c r="Q325" s="231">
        <v>0.00014999999999999999</v>
      </c>
      <c r="R325" s="231">
        <f>Q325*H325</f>
        <v>0.00074999999999999991</v>
      </c>
      <c r="S325" s="231">
        <v>0</v>
      </c>
      <c r="T325" s="232">
        <f>S325*H325</f>
        <v>0</v>
      </c>
      <c r="U325" s="40"/>
      <c r="V325" s="40"/>
      <c r="W325" s="40"/>
      <c r="X325" s="40"/>
      <c r="Y325" s="40"/>
      <c r="Z325" s="40"/>
      <c r="AA325" s="40"/>
      <c r="AB325" s="40"/>
      <c r="AC325" s="40"/>
      <c r="AD325" s="40"/>
      <c r="AE325" s="40"/>
      <c r="AR325" s="233" t="s">
        <v>313</v>
      </c>
      <c r="AT325" s="233" t="s">
        <v>263</v>
      </c>
      <c r="AU325" s="233" t="s">
        <v>84</v>
      </c>
      <c r="AY325" s="19" t="s">
        <v>142</v>
      </c>
      <c r="BE325" s="234">
        <f>IF(N325="základní",J325,0)</f>
        <v>0</v>
      </c>
      <c r="BF325" s="234">
        <f>IF(N325="snížená",J325,0)</f>
        <v>0</v>
      </c>
      <c r="BG325" s="234">
        <f>IF(N325="zákl. přenesená",J325,0)</f>
        <v>0</v>
      </c>
      <c r="BH325" s="234">
        <f>IF(N325="sníž. přenesená",J325,0)</f>
        <v>0</v>
      </c>
      <c r="BI325" s="234">
        <f>IF(N325="nulová",J325,0)</f>
        <v>0</v>
      </c>
      <c r="BJ325" s="19" t="s">
        <v>82</v>
      </c>
      <c r="BK325" s="234">
        <f>ROUND(I325*H325,2)</f>
        <v>0</v>
      </c>
      <c r="BL325" s="19" t="s">
        <v>234</v>
      </c>
      <c r="BM325" s="233" t="s">
        <v>1532</v>
      </c>
    </row>
    <row r="326" s="2" customFormat="1" ht="16.5" customHeight="1">
      <c r="A326" s="40"/>
      <c r="B326" s="41"/>
      <c r="C326" s="221" t="s">
        <v>671</v>
      </c>
      <c r="D326" s="221" t="s">
        <v>145</v>
      </c>
      <c r="E326" s="222" t="s">
        <v>1533</v>
      </c>
      <c r="F326" s="223" t="s">
        <v>1534</v>
      </c>
      <c r="G326" s="224" t="s">
        <v>155</v>
      </c>
      <c r="H326" s="225">
        <v>5</v>
      </c>
      <c r="I326" s="226"/>
      <c r="J326" s="227">
        <f>ROUND(I326*H326,2)</f>
        <v>0</v>
      </c>
      <c r="K326" s="228"/>
      <c r="L326" s="46"/>
      <c r="M326" s="229" t="s">
        <v>19</v>
      </c>
      <c r="N326" s="230" t="s">
        <v>45</v>
      </c>
      <c r="O326" s="86"/>
      <c r="P326" s="231">
        <f>O326*H326</f>
        <v>0</v>
      </c>
      <c r="Q326" s="231">
        <v>0</v>
      </c>
      <c r="R326" s="231">
        <f>Q326*H326</f>
        <v>0</v>
      </c>
      <c r="S326" s="231">
        <v>0</v>
      </c>
      <c r="T326" s="232">
        <f>S326*H326</f>
        <v>0</v>
      </c>
      <c r="U326" s="40"/>
      <c r="V326" s="40"/>
      <c r="W326" s="40"/>
      <c r="X326" s="40"/>
      <c r="Y326" s="40"/>
      <c r="Z326" s="40"/>
      <c r="AA326" s="40"/>
      <c r="AB326" s="40"/>
      <c r="AC326" s="40"/>
      <c r="AD326" s="40"/>
      <c r="AE326" s="40"/>
      <c r="AR326" s="233" t="s">
        <v>234</v>
      </c>
      <c r="AT326" s="233" t="s">
        <v>145</v>
      </c>
      <c r="AU326" s="233" t="s">
        <v>84</v>
      </c>
      <c r="AY326" s="19" t="s">
        <v>142</v>
      </c>
      <c r="BE326" s="234">
        <f>IF(N326="základní",J326,0)</f>
        <v>0</v>
      </c>
      <c r="BF326" s="234">
        <f>IF(N326="snížená",J326,0)</f>
        <v>0</v>
      </c>
      <c r="BG326" s="234">
        <f>IF(N326="zákl. přenesená",J326,0)</f>
        <v>0</v>
      </c>
      <c r="BH326" s="234">
        <f>IF(N326="sníž. přenesená",J326,0)</f>
        <v>0</v>
      </c>
      <c r="BI326" s="234">
        <f>IF(N326="nulová",J326,0)</f>
        <v>0</v>
      </c>
      <c r="BJ326" s="19" t="s">
        <v>82</v>
      </c>
      <c r="BK326" s="234">
        <f>ROUND(I326*H326,2)</f>
        <v>0</v>
      </c>
      <c r="BL326" s="19" t="s">
        <v>234</v>
      </c>
      <c r="BM326" s="233" t="s">
        <v>1535</v>
      </c>
    </row>
    <row r="327" s="2" customFormat="1" ht="16.5" customHeight="1">
      <c r="A327" s="40"/>
      <c r="B327" s="41"/>
      <c r="C327" s="282" t="s">
        <v>676</v>
      </c>
      <c r="D327" s="282" t="s">
        <v>263</v>
      </c>
      <c r="E327" s="283" t="s">
        <v>1536</v>
      </c>
      <c r="F327" s="284" t="s">
        <v>1537</v>
      </c>
      <c r="G327" s="285" t="s">
        <v>155</v>
      </c>
      <c r="H327" s="286">
        <v>4</v>
      </c>
      <c r="I327" s="287"/>
      <c r="J327" s="288">
        <f>ROUND(I327*H327,2)</f>
        <v>0</v>
      </c>
      <c r="K327" s="289"/>
      <c r="L327" s="290"/>
      <c r="M327" s="291" t="s">
        <v>19</v>
      </c>
      <c r="N327" s="292" t="s">
        <v>45</v>
      </c>
      <c r="O327" s="86"/>
      <c r="P327" s="231">
        <f>O327*H327</f>
        <v>0</v>
      </c>
      <c r="Q327" s="231">
        <v>0.00123</v>
      </c>
      <c r="R327" s="231">
        <f>Q327*H327</f>
        <v>0.0049199999999999999</v>
      </c>
      <c r="S327" s="231">
        <v>0</v>
      </c>
      <c r="T327" s="232">
        <f>S327*H327</f>
        <v>0</v>
      </c>
      <c r="U327" s="40"/>
      <c r="V327" s="40"/>
      <c r="W327" s="40"/>
      <c r="X327" s="40"/>
      <c r="Y327" s="40"/>
      <c r="Z327" s="40"/>
      <c r="AA327" s="40"/>
      <c r="AB327" s="40"/>
      <c r="AC327" s="40"/>
      <c r="AD327" s="40"/>
      <c r="AE327" s="40"/>
      <c r="AR327" s="233" t="s">
        <v>313</v>
      </c>
      <c r="AT327" s="233" t="s">
        <v>263</v>
      </c>
      <c r="AU327" s="233" t="s">
        <v>84</v>
      </c>
      <c r="AY327" s="19" t="s">
        <v>142</v>
      </c>
      <c r="BE327" s="234">
        <f>IF(N327="základní",J327,0)</f>
        <v>0</v>
      </c>
      <c r="BF327" s="234">
        <f>IF(N327="snížená",J327,0)</f>
        <v>0</v>
      </c>
      <c r="BG327" s="234">
        <f>IF(N327="zákl. přenesená",J327,0)</f>
        <v>0</v>
      </c>
      <c r="BH327" s="234">
        <f>IF(N327="sníž. přenesená",J327,0)</f>
        <v>0</v>
      </c>
      <c r="BI327" s="234">
        <f>IF(N327="nulová",J327,0)</f>
        <v>0</v>
      </c>
      <c r="BJ327" s="19" t="s">
        <v>82</v>
      </c>
      <c r="BK327" s="234">
        <f>ROUND(I327*H327,2)</f>
        <v>0</v>
      </c>
      <c r="BL327" s="19" t="s">
        <v>234</v>
      </c>
      <c r="BM327" s="233" t="s">
        <v>1538</v>
      </c>
    </row>
    <row r="328" s="2" customFormat="1" ht="16.5" customHeight="1">
      <c r="A328" s="40"/>
      <c r="B328" s="41"/>
      <c r="C328" s="282" t="s">
        <v>680</v>
      </c>
      <c r="D328" s="282" t="s">
        <v>263</v>
      </c>
      <c r="E328" s="283" t="s">
        <v>1539</v>
      </c>
      <c r="F328" s="284" t="s">
        <v>1540</v>
      </c>
      <c r="G328" s="285" t="s">
        <v>155</v>
      </c>
      <c r="H328" s="286">
        <v>1</v>
      </c>
      <c r="I328" s="287"/>
      <c r="J328" s="288">
        <f>ROUND(I328*H328,2)</f>
        <v>0</v>
      </c>
      <c r="K328" s="289"/>
      <c r="L328" s="290"/>
      <c r="M328" s="291" t="s">
        <v>19</v>
      </c>
      <c r="N328" s="292" t="s">
        <v>45</v>
      </c>
      <c r="O328" s="86"/>
      <c r="P328" s="231">
        <f>O328*H328</f>
        <v>0</v>
      </c>
      <c r="Q328" s="231">
        <v>0.00092000000000000003</v>
      </c>
      <c r="R328" s="231">
        <f>Q328*H328</f>
        <v>0.00092000000000000003</v>
      </c>
      <c r="S328" s="231">
        <v>0</v>
      </c>
      <c r="T328" s="232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33" t="s">
        <v>313</v>
      </c>
      <c r="AT328" s="233" t="s">
        <v>263</v>
      </c>
      <c r="AU328" s="233" t="s">
        <v>84</v>
      </c>
      <c r="AY328" s="19" t="s">
        <v>142</v>
      </c>
      <c r="BE328" s="234">
        <f>IF(N328="základní",J328,0)</f>
        <v>0</v>
      </c>
      <c r="BF328" s="234">
        <f>IF(N328="snížená",J328,0)</f>
        <v>0</v>
      </c>
      <c r="BG328" s="234">
        <f>IF(N328="zákl. přenesená",J328,0)</f>
        <v>0</v>
      </c>
      <c r="BH328" s="234">
        <f>IF(N328="sníž. přenesená",J328,0)</f>
        <v>0</v>
      </c>
      <c r="BI328" s="234">
        <f>IF(N328="nulová",J328,0)</f>
        <v>0</v>
      </c>
      <c r="BJ328" s="19" t="s">
        <v>82</v>
      </c>
      <c r="BK328" s="234">
        <f>ROUND(I328*H328,2)</f>
        <v>0</v>
      </c>
      <c r="BL328" s="19" t="s">
        <v>234</v>
      </c>
      <c r="BM328" s="233" t="s">
        <v>1541</v>
      </c>
    </row>
    <row r="329" s="2" customFormat="1" ht="16.5" customHeight="1">
      <c r="A329" s="40"/>
      <c r="B329" s="41"/>
      <c r="C329" s="221" t="s">
        <v>686</v>
      </c>
      <c r="D329" s="221" t="s">
        <v>145</v>
      </c>
      <c r="E329" s="222" t="s">
        <v>1542</v>
      </c>
      <c r="F329" s="223" t="s">
        <v>1543</v>
      </c>
      <c r="G329" s="224" t="s">
        <v>155</v>
      </c>
      <c r="H329" s="225">
        <v>1</v>
      </c>
      <c r="I329" s="226"/>
      <c r="J329" s="227">
        <f>ROUND(I329*H329,2)</f>
        <v>0</v>
      </c>
      <c r="K329" s="228"/>
      <c r="L329" s="46"/>
      <c r="M329" s="229" t="s">
        <v>19</v>
      </c>
      <c r="N329" s="230" t="s">
        <v>45</v>
      </c>
      <c r="O329" s="86"/>
      <c r="P329" s="231">
        <f>O329*H329</f>
        <v>0</v>
      </c>
      <c r="Q329" s="231">
        <v>0</v>
      </c>
      <c r="R329" s="231">
        <f>Q329*H329</f>
        <v>0</v>
      </c>
      <c r="S329" s="231">
        <v>0</v>
      </c>
      <c r="T329" s="232">
        <f>S329*H329</f>
        <v>0</v>
      </c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R329" s="233" t="s">
        <v>234</v>
      </c>
      <c r="AT329" s="233" t="s">
        <v>145</v>
      </c>
      <c r="AU329" s="233" t="s">
        <v>84</v>
      </c>
      <c r="AY329" s="19" t="s">
        <v>142</v>
      </c>
      <c r="BE329" s="234">
        <f>IF(N329="základní",J329,0)</f>
        <v>0</v>
      </c>
      <c r="BF329" s="234">
        <f>IF(N329="snížená",J329,0)</f>
        <v>0</v>
      </c>
      <c r="BG329" s="234">
        <f>IF(N329="zákl. přenesená",J329,0)</f>
        <v>0</v>
      </c>
      <c r="BH329" s="234">
        <f>IF(N329="sníž. přenesená",J329,0)</f>
        <v>0</v>
      </c>
      <c r="BI329" s="234">
        <f>IF(N329="nulová",J329,0)</f>
        <v>0</v>
      </c>
      <c r="BJ329" s="19" t="s">
        <v>82</v>
      </c>
      <c r="BK329" s="234">
        <f>ROUND(I329*H329,2)</f>
        <v>0</v>
      </c>
      <c r="BL329" s="19" t="s">
        <v>234</v>
      </c>
      <c r="BM329" s="233" t="s">
        <v>1544</v>
      </c>
    </row>
    <row r="330" s="2" customFormat="1" ht="16.5" customHeight="1">
      <c r="A330" s="40"/>
      <c r="B330" s="41"/>
      <c r="C330" s="221" t="s">
        <v>690</v>
      </c>
      <c r="D330" s="221" t="s">
        <v>145</v>
      </c>
      <c r="E330" s="222" t="s">
        <v>1545</v>
      </c>
      <c r="F330" s="223" t="s">
        <v>1546</v>
      </c>
      <c r="G330" s="224" t="s">
        <v>155</v>
      </c>
      <c r="H330" s="225">
        <v>1</v>
      </c>
      <c r="I330" s="226"/>
      <c r="J330" s="227">
        <f>ROUND(I330*H330,2)</f>
        <v>0</v>
      </c>
      <c r="K330" s="228"/>
      <c r="L330" s="46"/>
      <c r="M330" s="229" t="s">
        <v>19</v>
      </c>
      <c r="N330" s="230" t="s">
        <v>45</v>
      </c>
      <c r="O330" s="86"/>
      <c r="P330" s="231">
        <f>O330*H330</f>
        <v>0</v>
      </c>
      <c r="Q330" s="231">
        <v>8.0000000000000007E-05</v>
      </c>
      <c r="R330" s="231">
        <f>Q330*H330</f>
        <v>8.0000000000000007E-05</v>
      </c>
      <c r="S330" s="231">
        <v>0</v>
      </c>
      <c r="T330" s="232">
        <f>S330*H330</f>
        <v>0</v>
      </c>
      <c r="U330" s="40"/>
      <c r="V330" s="40"/>
      <c r="W330" s="40"/>
      <c r="X330" s="40"/>
      <c r="Y330" s="40"/>
      <c r="Z330" s="40"/>
      <c r="AA330" s="40"/>
      <c r="AB330" s="40"/>
      <c r="AC330" s="40"/>
      <c r="AD330" s="40"/>
      <c r="AE330" s="40"/>
      <c r="AR330" s="233" t="s">
        <v>234</v>
      </c>
      <c r="AT330" s="233" t="s">
        <v>145</v>
      </c>
      <c r="AU330" s="233" t="s">
        <v>84</v>
      </c>
      <c r="AY330" s="19" t="s">
        <v>142</v>
      </c>
      <c r="BE330" s="234">
        <f>IF(N330="základní",J330,0)</f>
        <v>0</v>
      </c>
      <c r="BF330" s="234">
        <f>IF(N330="snížená",J330,0)</f>
        <v>0</v>
      </c>
      <c r="BG330" s="234">
        <f>IF(N330="zákl. přenesená",J330,0)</f>
        <v>0</v>
      </c>
      <c r="BH330" s="234">
        <f>IF(N330="sníž. přenesená",J330,0)</f>
        <v>0</v>
      </c>
      <c r="BI330" s="234">
        <f>IF(N330="nulová",J330,0)</f>
        <v>0</v>
      </c>
      <c r="BJ330" s="19" t="s">
        <v>82</v>
      </c>
      <c r="BK330" s="234">
        <f>ROUND(I330*H330,2)</f>
        <v>0</v>
      </c>
      <c r="BL330" s="19" t="s">
        <v>234</v>
      </c>
      <c r="BM330" s="233" t="s">
        <v>1547</v>
      </c>
    </row>
    <row r="331" s="2" customFormat="1" ht="16.5" customHeight="1">
      <c r="A331" s="40"/>
      <c r="B331" s="41"/>
      <c r="C331" s="221" t="s">
        <v>695</v>
      </c>
      <c r="D331" s="221" t="s">
        <v>145</v>
      </c>
      <c r="E331" s="222" t="s">
        <v>1548</v>
      </c>
      <c r="F331" s="223" t="s">
        <v>1549</v>
      </c>
      <c r="G331" s="224" t="s">
        <v>155</v>
      </c>
      <c r="H331" s="225">
        <v>1</v>
      </c>
      <c r="I331" s="226"/>
      <c r="J331" s="227">
        <f>ROUND(I331*H331,2)</f>
        <v>0</v>
      </c>
      <c r="K331" s="228"/>
      <c r="L331" s="46"/>
      <c r="M331" s="229" t="s">
        <v>19</v>
      </c>
      <c r="N331" s="230" t="s">
        <v>45</v>
      </c>
      <c r="O331" s="86"/>
      <c r="P331" s="231">
        <f>O331*H331</f>
        <v>0</v>
      </c>
      <c r="Q331" s="231">
        <v>0</v>
      </c>
      <c r="R331" s="231">
        <f>Q331*H331</f>
        <v>0</v>
      </c>
      <c r="S331" s="231">
        <v>0.13100000000000001</v>
      </c>
      <c r="T331" s="232">
        <f>S331*H331</f>
        <v>0.13100000000000001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33" t="s">
        <v>234</v>
      </c>
      <c r="AT331" s="233" t="s">
        <v>145</v>
      </c>
      <c r="AU331" s="233" t="s">
        <v>84</v>
      </c>
      <c r="AY331" s="19" t="s">
        <v>142</v>
      </c>
      <c r="BE331" s="234">
        <f>IF(N331="základní",J331,0)</f>
        <v>0</v>
      </c>
      <c r="BF331" s="234">
        <f>IF(N331="snížená",J331,0)</f>
        <v>0</v>
      </c>
      <c r="BG331" s="234">
        <f>IF(N331="zákl. přenesená",J331,0)</f>
        <v>0</v>
      </c>
      <c r="BH331" s="234">
        <f>IF(N331="sníž. přenesená",J331,0)</f>
        <v>0</v>
      </c>
      <c r="BI331" s="234">
        <f>IF(N331="nulová",J331,0)</f>
        <v>0</v>
      </c>
      <c r="BJ331" s="19" t="s">
        <v>82</v>
      </c>
      <c r="BK331" s="234">
        <f>ROUND(I331*H331,2)</f>
        <v>0</v>
      </c>
      <c r="BL331" s="19" t="s">
        <v>234</v>
      </c>
      <c r="BM331" s="233" t="s">
        <v>1550</v>
      </c>
    </row>
    <row r="332" s="2" customFormat="1" ht="21.75" customHeight="1">
      <c r="A332" s="40"/>
      <c r="B332" s="41"/>
      <c r="C332" s="221" t="s">
        <v>699</v>
      </c>
      <c r="D332" s="221" t="s">
        <v>145</v>
      </c>
      <c r="E332" s="222" t="s">
        <v>542</v>
      </c>
      <c r="F332" s="223" t="s">
        <v>1105</v>
      </c>
      <c r="G332" s="224" t="s">
        <v>478</v>
      </c>
      <c r="H332" s="293"/>
      <c r="I332" s="226"/>
      <c r="J332" s="227">
        <f>ROUND(I332*H332,2)</f>
        <v>0</v>
      </c>
      <c r="K332" s="228"/>
      <c r="L332" s="46"/>
      <c r="M332" s="229" t="s">
        <v>19</v>
      </c>
      <c r="N332" s="230" t="s">
        <v>45</v>
      </c>
      <c r="O332" s="86"/>
      <c r="P332" s="231">
        <f>O332*H332</f>
        <v>0</v>
      </c>
      <c r="Q332" s="231">
        <v>0</v>
      </c>
      <c r="R332" s="231">
        <f>Q332*H332</f>
        <v>0</v>
      </c>
      <c r="S332" s="231">
        <v>0</v>
      </c>
      <c r="T332" s="232">
        <f>S332*H332</f>
        <v>0</v>
      </c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R332" s="233" t="s">
        <v>234</v>
      </c>
      <c r="AT332" s="233" t="s">
        <v>145</v>
      </c>
      <c r="AU332" s="233" t="s">
        <v>84</v>
      </c>
      <c r="AY332" s="19" t="s">
        <v>142</v>
      </c>
      <c r="BE332" s="234">
        <f>IF(N332="základní",J332,0)</f>
        <v>0</v>
      </c>
      <c r="BF332" s="234">
        <f>IF(N332="snížená",J332,0)</f>
        <v>0</v>
      </c>
      <c r="BG332" s="234">
        <f>IF(N332="zákl. přenesená",J332,0)</f>
        <v>0</v>
      </c>
      <c r="BH332" s="234">
        <f>IF(N332="sníž. přenesená",J332,0)</f>
        <v>0</v>
      </c>
      <c r="BI332" s="234">
        <f>IF(N332="nulová",J332,0)</f>
        <v>0</v>
      </c>
      <c r="BJ332" s="19" t="s">
        <v>82</v>
      </c>
      <c r="BK332" s="234">
        <f>ROUND(I332*H332,2)</f>
        <v>0</v>
      </c>
      <c r="BL332" s="19" t="s">
        <v>234</v>
      </c>
      <c r="BM332" s="233" t="s">
        <v>1551</v>
      </c>
    </row>
    <row r="333" s="12" customFormat="1" ht="22.8" customHeight="1">
      <c r="A333" s="12"/>
      <c r="B333" s="205"/>
      <c r="C333" s="206"/>
      <c r="D333" s="207" t="s">
        <v>73</v>
      </c>
      <c r="E333" s="219" t="s">
        <v>1107</v>
      </c>
      <c r="F333" s="219" t="s">
        <v>1108</v>
      </c>
      <c r="G333" s="206"/>
      <c r="H333" s="206"/>
      <c r="I333" s="209"/>
      <c r="J333" s="220">
        <f>BK333</f>
        <v>0</v>
      </c>
      <c r="K333" s="206"/>
      <c r="L333" s="211"/>
      <c r="M333" s="212"/>
      <c r="N333" s="213"/>
      <c r="O333" s="213"/>
      <c r="P333" s="214">
        <f>SUM(P334:P373)</f>
        <v>0</v>
      </c>
      <c r="Q333" s="213"/>
      <c r="R333" s="214">
        <f>SUM(R334:R373)</f>
        <v>0.70686000000000004</v>
      </c>
      <c r="S333" s="213"/>
      <c r="T333" s="215">
        <f>SUM(T334:T373)</f>
        <v>1.2475499999999999</v>
      </c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R333" s="216" t="s">
        <v>84</v>
      </c>
      <c r="AT333" s="217" t="s">
        <v>73</v>
      </c>
      <c r="AU333" s="217" t="s">
        <v>82</v>
      </c>
      <c r="AY333" s="216" t="s">
        <v>142</v>
      </c>
      <c r="BK333" s="218">
        <f>SUM(BK334:BK373)</f>
        <v>0</v>
      </c>
    </row>
    <row r="334" s="2" customFormat="1" ht="16.5" customHeight="1">
      <c r="A334" s="40"/>
      <c r="B334" s="41"/>
      <c r="C334" s="221" t="s">
        <v>703</v>
      </c>
      <c r="D334" s="221" t="s">
        <v>145</v>
      </c>
      <c r="E334" s="222" t="s">
        <v>1552</v>
      </c>
      <c r="F334" s="223" t="s">
        <v>1553</v>
      </c>
      <c r="G334" s="224" t="s">
        <v>174</v>
      </c>
      <c r="H334" s="225">
        <v>78.540000000000006</v>
      </c>
      <c r="I334" s="226"/>
      <c r="J334" s="227">
        <f>ROUND(I334*H334,2)</f>
        <v>0</v>
      </c>
      <c r="K334" s="228"/>
      <c r="L334" s="46"/>
      <c r="M334" s="229" t="s">
        <v>19</v>
      </c>
      <c r="N334" s="230" t="s">
        <v>45</v>
      </c>
      <c r="O334" s="86"/>
      <c r="P334" s="231">
        <f>O334*H334</f>
        <v>0</v>
      </c>
      <c r="Q334" s="231">
        <v>0</v>
      </c>
      <c r="R334" s="231">
        <f>Q334*H334</f>
        <v>0</v>
      </c>
      <c r="S334" s="231">
        <v>0</v>
      </c>
      <c r="T334" s="232">
        <f>S334*H334</f>
        <v>0</v>
      </c>
      <c r="U334" s="40"/>
      <c r="V334" s="40"/>
      <c r="W334" s="40"/>
      <c r="X334" s="40"/>
      <c r="Y334" s="40"/>
      <c r="Z334" s="40"/>
      <c r="AA334" s="40"/>
      <c r="AB334" s="40"/>
      <c r="AC334" s="40"/>
      <c r="AD334" s="40"/>
      <c r="AE334" s="40"/>
      <c r="AR334" s="233" t="s">
        <v>234</v>
      </c>
      <c r="AT334" s="233" t="s">
        <v>145</v>
      </c>
      <c r="AU334" s="233" t="s">
        <v>84</v>
      </c>
      <c r="AY334" s="19" t="s">
        <v>142</v>
      </c>
      <c r="BE334" s="234">
        <f>IF(N334="základní",J334,0)</f>
        <v>0</v>
      </c>
      <c r="BF334" s="234">
        <f>IF(N334="snížená",J334,0)</f>
        <v>0</v>
      </c>
      <c r="BG334" s="234">
        <f>IF(N334="zákl. přenesená",J334,0)</f>
        <v>0</v>
      </c>
      <c r="BH334" s="234">
        <f>IF(N334="sníž. přenesená",J334,0)</f>
        <v>0</v>
      </c>
      <c r="BI334" s="234">
        <f>IF(N334="nulová",J334,0)</f>
        <v>0</v>
      </c>
      <c r="BJ334" s="19" t="s">
        <v>82</v>
      </c>
      <c r="BK334" s="234">
        <f>ROUND(I334*H334,2)</f>
        <v>0</v>
      </c>
      <c r="BL334" s="19" t="s">
        <v>234</v>
      </c>
      <c r="BM334" s="233" t="s">
        <v>1554</v>
      </c>
    </row>
    <row r="335" s="2" customFormat="1" ht="21.75" customHeight="1">
      <c r="A335" s="40"/>
      <c r="B335" s="41"/>
      <c r="C335" s="221" t="s">
        <v>708</v>
      </c>
      <c r="D335" s="221" t="s">
        <v>145</v>
      </c>
      <c r="E335" s="222" t="s">
        <v>1555</v>
      </c>
      <c r="F335" s="223" t="s">
        <v>1556</v>
      </c>
      <c r="G335" s="224" t="s">
        <v>174</v>
      </c>
      <c r="H335" s="225">
        <v>78.540000000000006</v>
      </c>
      <c r="I335" s="226"/>
      <c r="J335" s="227">
        <f>ROUND(I335*H335,2)</f>
        <v>0</v>
      </c>
      <c r="K335" s="228"/>
      <c r="L335" s="46"/>
      <c r="M335" s="229" t="s">
        <v>19</v>
      </c>
      <c r="N335" s="230" t="s">
        <v>45</v>
      </c>
      <c r="O335" s="86"/>
      <c r="P335" s="231">
        <f>O335*H335</f>
        <v>0</v>
      </c>
      <c r="Q335" s="231">
        <v>0.0074999999999999997</v>
      </c>
      <c r="R335" s="231">
        <f>Q335*H335</f>
        <v>0.58905000000000007</v>
      </c>
      <c r="S335" s="231">
        <v>0</v>
      </c>
      <c r="T335" s="232">
        <f>S335*H335</f>
        <v>0</v>
      </c>
      <c r="U335" s="40"/>
      <c r="V335" s="40"/>
      <c r="W335" s="40"/>
      <c r="X335" s="40"/>
      <c r="Y335" s="40"/>
      <c r="Z335" s="40"/>
      <c r="AA335" s="40"/>
      <c r="AB335" s="40"/>
      <c r="AC335" s="40"/>
      <c r="AD335" s="40"/>
      <c r="AE335" s="40"/>
      <c r="AR335" s="233" t="s">
        <v>234</v>
      </c>
      <c r="AT335" s="233" t="s">
        <v>145</v>
      </c>
      <c r="AU335" s="233" t="s">
        <v>84</v>
      </c>
      <c r="AY335" s="19" t="s">
        <v>142</v>
      </c>
      <c r="BE335" s="234">
        <f>IF(N335="základní",J335,0)</f>
        <v>0</v>
      </c>
      <c r="BF335" s="234">
        <f>IF(N335="snížená",J335,0)</f>
        <v>0</v>
      </c>
      <c r="BG335" s="234">
        <f>IF(N335="zákl. přenesená",J335,0)</f>
        <v>0</v>
      </c>
      <c r="BH335" s="234">
        <f>IF(N335="sníž. přenesená",J335,0)</f>
        <v>0</v>
      </c>
      <c r="BI335" s="234">
        <f>IF(N335="nulová",J335,0)</f>
        <v>0</v>
      </c>
      <c r="BJ335" s="19" t="s">
        <v>82</v>
      </c>
      <c r="BK335" s="234">
        <f>ROUND(I335*H335,2)</f>
        <v>0</v>
      </c>
      <c r="BL335" s="19" t="s">
        <v>234</v>
      </c>
      <c r="BM335" s="233" t="s">
        <v>1557</v>
      </c>
    </row>
    <row r="336" s="2" customFormat="1" ht="16.5" customHeight="1">
      <c r="A336" s="40"/>
      <c r="B336" s="41"/>
      <c r="C336" s="221" t="s">
        <v>712</v>
      </c>
      <c r="D336" s="221" t="s">
        <v>145</v>
      </c>
      <c r="E336" s="222" t="s">
        <v>1109</v>
      </c>
      <c r="F336" s="223" t="s">
        <v>1110</v>
      </c>
      <c r="G336" s="224" t="s">
        <v>208</v>
      </c>
      <c r="H336" s="225">
        <v>84.200000000000003</v>
      </c>
      <c r="I336" s="226"/>
      <c r="J336" s="227">
        <f>ROUND(I336*H336,2)</f>
        <v>0</v>
      </c>
      <c r="K336" s="228"/>
      <c r="L336" s="46"/>
      <c r="M336" s="229" t="s">
        <v>19</v>
      </c>
      <c r="N336" s="230" t="s">
        <v>45</v>
      </c>
      <c r="O336" s="86"/>
      <c r="P336" s="231">
        <f>O336*H336</f>
        <v>0</v>
      </c>
      <c r="Q336" s="231">
        <v>0</v>
      </c>
      <c r="R336" s="231">
        <f>Q336*H336</f>
        <v>0</v>
      </c>
      <c r="S336" s="231">
        <v>0</v>
      </c>
      <c r="T336" s="232">
        <f>S336*H336</f>
        <v>0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33" t="s">
        <v>234</v>
      </c>
      <c r="AT336" s="233" t="s">
        <v>145</v>
      </c>
      <c r="AU336" s="233" t="s">
        <v>84</v>
      </c>
      <c r="AY336" s="19" t="s">
        <v>142</v>
      </c>
      <c r="BE336" s="234">
        <f>IF(N336="základní",J336,0)</f>
        <v>0</v>
      </c>
      <c r="BF336" s="234">
        <f>IF(N336="snížená",J336,0)</f>
        <v>0</v>
      </c>
      <c r="BG336" s="234">
        <f>IF(N336="zákl. přenesená",J336,0)</f>
        <v>0</v>
      </c>
      <c r="BH336" s="234">
        <f>IF(N336="sníž. přenesená",J336,0)</f>
        <v>0</v>
      </c>
      <c r="BI336" s="234">
        <f>IF(N336="nulová",J336,0)</f>
        <v>0</v>
      </c>
      <c r="BJ336" s="19" t="s">
        <v>82</v>
      </c>
      <c r="BK336" s="234">
        <f>ROUND(I336*H336,2)</f>
        <v>0</v>
      </c>
      <c r="BL336" s="19" t="s">
        <v>234</v>
      </c>
      <c r="BM336" s="233" t="s">
        <v>1558</v>
      </c>
    </row>
    <row r="337" s="15" customFormat="1">
      <c r="A337" s="15"/>
      <c r="B337" s="261"/>
      <c r="C337" s="262"/>
      <c r="D337" s="237" t="s">
        <v>151</v>
      </c>
      <c r="E337" s="263" t="s">
        <v>19</v>
      </c>
      <c r="F337" s="264" t="s">
        <v>1227</v>
      </c>
      <c r="G337" s="262"/>
      <c r="H337" s="263" t="s">
        <v>19</v>
      </c>
      <c r="I337" s="265"/>
      <c r="J337" s="262"/>
      <c r="K337" s="262"/>
      <c r="L337" s="266"/>
      <c r="M337" s="267"/>
      <c r="N337" s="268"/>
      <c r="O337" s="268"/>
      <c r="P337" s="268"/>
      <c r="Q337" s="268"/>
      <c r="R337" s="268"/>
      <c r="S337" s="268"/>
      <c r="T337" s="269"/>
      <c r="U337" s="15"/>
      <c r="V337" s="15"/>
      <c r="W337" s="15"/>
      <c r="X337" s="15"/>
      <c r="Y337" s="15"/>
      <c r="Z337" s="15"/>
      <c r="AA337" s="15"/>
      <c r="AB337" s="15"/>
      <c r="AC337" s="15"/>
      <c r="AD337" s="15"/>
      <c r="AE337" s="15"/>
      <c r="AT337" s="270" t="s">
        <v>151</v>
      </c>
      <c r="AU337" s="270" t="s">
        <v>84</v>
      </c>
      <c r="AV337" s="15" t="s">
        <v>82</v>
      </c>
      <c r="AW337" s="15" t="s">
        <v>35</v>
      </c>
      <c r="AX337" s="15" t="s">
        <v>74</v>
      </c>
      <c r="AY337" s="270" t="s">
        <v>142</v>
      </c>
    </row>
    <row r="338" s="13" customFormat="1">
      <c r="A338" s="13"/>
      <c r="B338" s="235"/>
      <c r="C338" s="236"/>
      <c r="D338" s="237" t="s">
        <v>151</v>
      </c>
      <c r="E338" s="238" t="s">
        <v>19</v>
      </c>
      <c r="F338" s="239" t="s">
        <v>1559</v>
      </c>
      <c r="G338" s="236"/>
      <c r="H338" s="240">
        <v>17</v>
      </c>
      <c r="I338" s="241"/>
      <c r="J338" s="236"/>
      <c r="K338" s="236"/>
      <c r="L338" s="242"/>
      <c r="M338" s="243"/>
      <c r="N338" s="244"/>
      <c r="O338" s="244"/>
      <c r="P338" s="244"/>
      <c r="Q338" s="244"/>
      <c r="R338" s="244"/>
      <c r="S338" s="244"/>
      <c r="T338" s="245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6" t="s">
        <v>151</v>
      </c>
      <c r="AU338" s="246" t="s">
        <v>84</v>
      </c>
      <c r="AV338" s="13" t="s">
        <v>84</v>
      </c>
      <c r="AW338" s="13" t="s">
        <v>35</v>
      </c>
      <c r="AX338" s="13" t="s">
        <v>74</v>
      </c>
      <c r="AY338" s="246" t="s">
        <v>142</v>
      </c>
    </row>
    <row r="339" s="15" customFormat="1">
      <c r="A339" s="15"/>
      <c r="B339" s="261"/>
      <c r="C339" s="262"/>
      <c r="D339" s="237" t="s">
        <v>151</v>
      </c>
      <c r="E339" s="263" t="s">
        <v>19</v>
      </c>
      <c r="F339" s="264" t="s">
        <v>1229</v>
      </c>
      <c r="G339" s="262"/>
      <c r="H339" s="263" t="s">
        <v>19</v>
      </c>
      <c r="I339" s="265"/>
      <c r="J339" s="262"/>
      <c r="K339" s="262"/>
      <c r="L339" s="266"/>
      <c r="M339" s="267"/>
      <c r="N339" s="268"/>
      <c r="O339" s="268"/>
      <c r="P339" s="268"/>
      <c r="Q339" s="268"/>
      <c r="R339" s="268"/>
      <c r="S339" s="268"/>
      <c r="T339" s="269"/>
      <c r="U339" s="15"/>
      <c r="V339" s="15"/>
      <c r="W339" s="15"/>
      <c r="X339" s="15"/>
      <c r="Y339" s="15"/>
      <c r="Z339" s="15"/>
      <c r="AA339" s="15"/>
      <c r="AB339" s="15"/>
      <c r="AC339" s="15"/>
      <c r="AD339" s="15"/>
      <c r="AE339" s="15"/>
      <c r="AT339" s="270" t="s">
        <v>151</v>
      </c>
      <c r="AU339" s="270" t="s">
        <v>84</v>
      </c>
      <c r="AV339" s="15" t="s">
        <v>82</v>
      </c>
      <c r="AW339" s="15" t="s">
        <v>35</v>
      </c>
      <c r="AX339" s="15" t="s">
        <v>74</v>
      </c>
      <c r="AY339" s="270" t="s">
        <v>142</v>
      </c>
    </row>
    <row r="340" s="13" customFormat="1">
      <c r="A340" s="13"/>
      <c r="B340" s="235"/>
      <c r="C340" s="236"/>
      <c r="D340" s="237" t="s">
        <v>151</v>
      </c>
      <c r="E340" s="238" t="s">
        <v>19</v>
      </c>
      <c r="F340" s="239" t="s">
        <v>1559</v>
      </c>
      <c r="G340" s="236"/>
      <c r="H340" s="240">
        <v>17</v>
      </c>
      <c r="I340" s="241"/>
      <c r="J340" s="236"/>
      <c r="K340" s="236"/>
      <c r="L340" s="242"/>
      <c r="M340" s="243"/>
      <c r="N340" s="244"/>
      <c r="O340" s="244"/>
      <c r="P340" s="244"/>
      <c r="Q340" s="244"/>
      <c r="R340" s="244"/>
      <c r="S340" s="244"/>
      <c r="T340" s="245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6" t="s">
        <v>151</v>
      </c>
      <c r="AU340" s="246" t="s">
        <v>84</v>
      </c>
      <c r="AV340" s="13" t="s">
        <v>84</v>
      </c>
      <c r="AW340" s="13" t="s">
        <v>35</v>
      </c>
      <c r="AX340" s="13" t="s">
        <v>74</v>
      </c>
      <c r="AY340" s="246" t="s">
        <v>142</v>
      </c>
    </row>
    <row r="341" s="15" customFormat="1">
      <c r="A341" s="15"/>
      <c r="B341" s="261"/>
      <c r="C341" s="262"/>
      <c r="D341" s="237" t="s">
        <v>151</v>
      </c>
      <c r="E341" s="263" t="s">
        <v>19</v>
      </c>
      <c r="F341" s="264" t="s">
        <v>1230</v>
      </c>
      <c r="G341" s="262"/>
      <c r="H341" s="263" t="s">
        <v>19</v>
      </c>
      <c r="I341" s="265"/>
      <c r="J341" s="262"/>
      <c r="K341" s="262"/>
      <c r="L341" s="266"/>
      <c r="M341" s="267"/>
      <c r="N341" s="268"/>
      <c r="O341" s="268"/>
      <c r="P341" s="268"/>
      <c r="Q341" s="268"/>
      <c r="R341" s="268"/>
      <c r="S341" s="268"/>
      <c r="T341" s="269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70" t="s">
        <v>151</v>
      </c>
      <c r="AU341" s="270" t="s">
        <v>84</v>
      </c>
      <c r="AV341" s="15" t="s">
        <v>82</v>
      </c>
      <c r="AW341" s="15" t="s">
        <v>35</v>
      </c>
      <c r="AX341" s="15" t="s">
        <v>74</v>
      </c>
      <c r="AY341" s="270" t="s">
        <v>142</v>
      </c>
    </row>
    <row r="342" s="13" customFormat="1">
      <c r="A342" s="13"/>
      <c r="B342" s="235"/>
      <c r="C342" s="236"/>
      <c r="D342" s="237" t="s">
        <v>151</v>
      </c>
      <c r="E342" s="238" t="s">
        <v>19</v>
      </c>
      <c r="F342" s="239" t="s">
        <v>1560</v>
      </c>
      <c r="G342" s="236"/>
      <c r="H342" s="240">
        <v>16.199999999999999</v>
      </c>
      <c r="I342" s="241"/>
      <c r="J342" s="236"/>
      <c r="K342" s="236"/>
      <c r="L342" s="242"/>
      <c r="M342" s="243"/>
      <c r="N342" s="244"/>
      <c r="O342" s="244"/>
      <c r="P342" s="244"/>
      <c r="Q342" s="244"/>
      <c r="R342" s="244"/>
      <c r="S342" s="244"/>
      <c r="T342" s="245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6" t="s">
        <v>151</v>
      </c>
      <c r="AU342" s="246" t="s">
        <v>84</v>
      </c>
      <c r="AV342" s="13" t="s">
        <v>84</v>
      </c>
      <c r="AW342" s="13" t="s">
        <v>35</v>
      </c>
      <c r="AX342" s="13" t="s">
        <v>74</v>
      </c>
      <c r="AY342" s="246" t="s">
        <v>142</v>
      </c>
    </row>
    <row r="343" s="15" customFormat="1">
      <c r="A343" s="15"/>
      <c r="B343" s="261"/>
      <c r="C343" s="262"/>
      <c r="D343" s="237" t="s">
        <v>151</v>
      </c>
      <c r="E343" s="263" t="s">
        <v>19</v>
      </c>
      <c r="F343" s="264" t="s">
        <v>1234</v>
      </c>
      <c r="G343" s="262"/>
      <c r="H343" s="263" t="s">
        <v>19</v>
      </c>
      <c r="I343" s="265"/>
      <c r="J343" s="262"/>
      <c r="K343" s="262"/>
      <c r="L343" s="266"/>
      <c r="M343" s="267"/>
      <c r="N343" s="268"/>
      <c r="O343" s="268"/>
      <c r="P343" s="268"/>
      <c r="Q343" s="268"/>
      <c r="R343" s="268"/>
      <c r="S343" s="268"/>
      <c r="T343" s="269"/>
      <c r="U343" s="15"/>
      <c r="V343" s="15"/>
      <c r="W343" s="15"/>
      <c r="X343" s="15"/>
      <c r="Y343" s="15"/>
      <c r="Z343" s="15"/>
      <c r="AA343" s="15"/>
      <c r="AB343" s="15"/>
      <c r="AC343" s="15"/>
      <c r="AD343" s="15"/>
      <c r="AE343" s="15"/>
      <c r="AT343" s="270" t="s">
        <v>151</v>
      </c>
      <c r="AU343" s="270" t="s">
        <v>84</v>
      </c>
      <c r="AV343" s="15" t="s">
        <v>82</v>
      </c>
      <c r="AW343" s="15" t="s">
        <v>35</v>
      </c>
      <c r="AX343" s="15" t="s">
        <v>74</v>
      </c>
      <c r="AY343" s="270" t="s">
        <v>142</v>
      </c>
    </row>
    <row r="344" s="13" customFormat="1">
      <c r="A344" s="13"/>
      <c r="B344" s="235"/>
      <c r="C344" s="236"/>
      <c r="D344" s="237" t="s">
        <v>151</v>
      </c>
      <c r="E344" s="238" t="s">
        <v>19</v>
      </c>
      <c r="F344" s="239" t="s">
        <v>1561</v>
      </c>
      <c r="G344" s="236"/>
      <c r="H344" s="240">
        <v>16</v>
      </c>
      <c r="I344" s="241"/>
      <c r="J344" s="236"/>
      <c r="K344" s="236"/>
      <c r="L344" s="242"/>
      <c r="M344" s="243"/>
      <c r="N344" s="244"/>
      <c r="O344" s="244"/>
      <c r="P344" s="244"/>
      <c r="Q344" s="244"/>
      <c r="R344" s="244"/>
      <c r="S344" s="244"/>
      <c r="T344" s="245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6" t="s">
        <v>151</v>
      </c>
      <c r="AU344" s="246" t="s">
        <v>84</v>
      </c>
      <c r="AV344" s="13" t="s">
        <v>84</v>
      </c>
      <c r="AW344" s="13" t="s">
        <v>35</v>
      </c>
      <c r="AX344" s="13" t="s">
        <v>74</v>
      </c>
      <c r="AY344" s="246" t="s">
        <v>142</v>
      </c>
    </row>
    <row r="345" s="15" customFormat="1">
      <c r="A345" s="15"/>
      <c r="B345" s="261"/>
      <c r="C345" s="262"/>
      <c r="D345" s="237" t="s">
        <v>151</v>
      </c>
      <c r="E345" s="263" t="s">
        <v>19</v>
      </c>
      <c r="F345" s="264" t="s">
        <v>1232</v>
      </c>
      <c r="G345" s="262"/>
      <c r="H345" s="263" t="s">
        <v>19</v>
      </c>
      <c r="I345" s="265"/>
      <c r="J345" s="262"/>
      <c r="K345" s="262"/>
      <c r="L345" s="266"/>
      <c r="M345" s="267"/>
      <c r="N345" s="268"/>
      <c r="O345" s="268"/>
      <c r="P345" s="268"/>
      <c r="Q345" s="268"/>
      <c r="R345" s="268"/>
      <c r="S345" s="268"/>
      <c r="T345" s="269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70" t="s">
        <v>151</v>
      </c>
      <c r="AU345" s="270" t="s">
        <v>84</v>
      </c>
      <c r="AV345" s="15" t="s">
        <v>82</v>
      </c>
      <c r="AW345" s="15" t="s">
        <v>35</v>
      </c>
      <c r="AX345" s="15" t="s">
        <v>74</v>
      </c>
      <c r="AY345" s="270" t="s">
        <v>142</v>
      </c>
    </row>
    <row r="346" s="13" customFormat="1">
      <c r="A346" s="13"/>
      <c r="B346" s="235"/>
      <c r="C346" s="236"/>
      <c r="D346" s="237" t="s">
        <v>151</v>
      </c>
      <c r="E346" s="238" t="s">
        <v>19</v>
      </c>
      <c r="F346" s="239" t="s">
        <v>1562</v>
      </c>
      <c r="G346" s="236"/>
      <c r="H346" s="240">
        <v>10</v>
      </c>
      <c r="I346" s="241"/>
      <c r="J346" s="236"/>
      <c r="K346" s="236"/>
      <c r="L346" s="242"/>
      <c r="M346" s="243"/>
      <c r="N346" s="244"/>
      <c r="O346" s="244"/>
      <c r="P346" s="244"/>
      <c r="Q346" s="244"/>
      <c r="R346" s="244"/>
      <c r="S346" s="244"/>
      <c r="T346" s="245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6" t="s">
        <v>151</v>
      </c>
      <c r="AU346" s="246" t="s">
        <v>84</v>
      </c>
      <c r="AV346" s="13" t="s">
        <v>84</v>
      </c>
      <c r="AW346" s="13" t="s">
        <v>35</v>
      </c>
      <c r="AX346" s="13" t="s">
        <v>74</v>
      </c>
      <c r="AY346" s="246" t="s">
        <v>142</v>
      </c>
    </row>
    <row r="347" s="15" customFormat="1">
      <c r="A347" s="15"/>
      <c r="B347" s="261"/>
      <c r="C347" s="262"/>
      <c r="D347" s="237" t="s">
        <v>151</v>
      </c>
      <c r="E347" s="263" t="s">
        <v>19</v>
      </c>
      <c r="F347" s="264" t="s">
        <v>1500</v>
      </c>
      <c r="G347" s="262"/>
      <c r="H347" s="263" t="s">
        <v>19</v>
      </c>
      <c r="I347" s="265"/>
      <c r="J347" s="262"/>
      <c r="K347" s="262"/>
      <c r="L347" s="266"/>
      <c r="M347" s="267"/>
      <c r="N347" s="268"/>
      <c r="O347" s="268"/>
      <c r="P347" s="268"/>
      <c r="Q347" s="268"/>
      <c r="R347" s="268"/>
      <c r="S347" s="268"/>
      <c r="T347" s="269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70" t="s">
        <v>151</v>
      </c>
      <c r="AU347" s="270" t="s">
        <v>84</v>
      </c>
      <c r="AV347" s="15" t="s">
        <v>82</v>
      </c>
      <c r="AW347" s="15" t="s">
        <v>35</v>
      </c>
      <c r="AX347" s="15" t="s">
        <v>74</v>
      </c>
      <c r="AY347" s="270" t="s">
        <v>142</v>
      </c>
    </row>
    <row r="348" s="13" customFormat="1">
      <c r="A348" s="13"/>
      <c r="B348" s="235"/>
      <c r="C348" s="236"/>
      <c r="D348" s="237" t="s">
        <v>151</v>
      </c>
      <c r="E348" s="238" t="s">
        <v>19</v>
      </c>
      <c r="F348" s="239" t="s">
        <v>182</v>
      </c>
      <c r="G348" s="236"/>
      <c r="H348" s="240">
        <v>8</v>
      </c>
      <c r="I348" s="241"/>
      <c r="J348" s="236"/>
      <c r="K348" s="236"/>
      <c r="L348" s="242"/>
      <c r="M348" s="243"/>
      <c r="N348" s="244"/>
      <c r="O348" s="244"/>
      <c r="P348" s="244"/>
      <c r="Q348" s="244"/>
      <c r="R348" s="244"/>
      <c r="S348" s="244"/>
      <c r="T348" s="245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6" t="s">
        <v>151</v>
      </c>
      <c r="AU348" s="246" t="s">
        <v>84</v>
      </c>
      <c r="AV348" s="13" t="s">
        <v>84</v>
      </c>
      <c r="AW348" s="13" t="s">
        <v>35</v>
      </c>
      <c r="AX348" s="13" t="s">
        <v>74</v>
      </c>
      <c r="AY348" s="246" t="s">
        <v>142</v>
      </c>
    </row>
    <row r="349" s="14" customFormat="1">
      <c r="A349" s="14"/>
      <c r="B349" s="250"/>
      <c r="C349" s="251"/>
      <c r="D349" s="237" t="s">
        <v>151</v>
      </c>
      <c r="E349" s="252" t="s">
        <v>19</v>
      </c>
      <c r="F349" s="253" t="s">
        <v>196</v>
      </c>
      <c r="G349" s="251"/>
      <c r="H349" s="254">
        <v>84.200000000000003</v>
      </c>
      <c r="I349" s="255"/>
      <c r="J349" s="251"/>
      <c r="K349" s="251"/>
      <c r="L349" s="256"/>
      <c r="M349" s="257"/>
      <c r="N349" s="258"/>
      <c r="O349" s="258"/>
      <c r="P349" s="258"/>
      <c r="Q349" s="258"/>
      <c r="R349" s="258"/>
      <c r="S349" s="258"/>
      <c r="T349" s="259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60" t="s">
        <v>151</v>
      </c>
      <c r="AU349" s="260" t="s">
        <v>84</v>
      </c>
      <c r="AV349" s="14" t="s">
        <v>149</v>
      </c>
      <c r="AW349" s="14" t="s">
        <v>35</v>
      </c>
      <c r="AX349" s="14" t="s">
        <v>82</v>
      </c>
      <c r="AY349" s="260" t="s">
        <v>142</v>
      </c>
    </row>
    <row r="350" s="2" customFormat="1" ht="16.5" customHeight="1">
      <c r="A350" s="40"/>
      <c r="B350" s="41"/>
      <c r="C350" s="282" t="s">
        <v>716</v>
      </c>
      <c r="D350" s="282" t="s">
        <v>263</v>
      </c>
      <c r="E350" s="283" t="s">
        <v>1112</v>
      </c>
      <c r="F350" s="284" t="s">
        <v>1113</v>
      </c>
      <c r="G350" s="285" t="s">
        <v>155</v>
      </c>
      <c r="H350" s="286">
        <v>280</v>
      </c>
      <c r="I350" s="287"/>
      <c r="J350" s="288">
        <f>ROUND(I350*H350,2)</f>
        <v>0</v>
      </c>
      <c r="K350" s="289"/>
      <c r="L350" s="290"/>
      <c r="M350" s="291" t="s">
        <v>19</v>
      </c>
      <c r="N350" s="292" t="s">
        <v>45</v>
      </c>
      <c r="O350" s="86"/>
      <c r="P350" s="231">
        <f>O350*H350</f>
        <v>0</v>
      </c>
      <c r="Q350" s="231">
        <v>0</v>
      </c>
      <c r="R350" s="231">
        <f>Q350*H350</f>
        <v>0</v>
      </c>
      <c r="S350" s="231">
        <v>0</v>
      </c>
      <c r="T350" s="232">
        <f>S350*H350</f>
        <v>0</v>
      </c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R350" s="233" t="s">
        <v>313</v>
      </c>
      <c r="AT350" s="233" t="s">
        <v>263</v>
      </c>
      <c r="AU350" s="233" t="s">
        <v>84</v>
      </c>
      <c r="AY350" s="19" t="s">
        <v>142</v>
      </c>
      <c r="BE350" s="234">
        <f>IF(N350="základní",J350,0)</f>
        <v>0</v>
      </c>
      <c r="BF350" s="234">
        <f>IF(N350="snížená",J350,0)</f>
        <v>0</v>
      </c>
      <c r="BG350" s="234">
        <f>IF(N350="zákl. přenesená",J350,0)</f>
        <v>0</v>
      </c>
      <c r="BH350" s="234">
        <f>IF(N350="sníž. přenesená",J350,0)</f>
        <v>0</v>
      </c>
      <c r="BI350" s="234">
        <f>IF(N350="nulová",J350,0)</f>
        <v>0</v>
      </c>
      <c r="BJ350" s="19" t="s">
        <v>82</v>
      </c>
      <c r="BK350" s="234">
        <f>ROUND(I350*H350,2)</f>
        <v>0</v>
      </c>
      <c r="BL350" s="19" t="s">
        <v>234</v>
      </c>
      <c r="BM350" s="233" t="s">
        <v>1563</v>
      </c>
    </row>
    <row r="351" s="2" customFormat="1">
      <c r="A351" s="40"/>
      <c r="B351" s="41"/>
      <c r="C351" s="42"/>
      <c r="D351" s="237" t="s">
        <v>157</v>
      </c>
      <c r="E351" s="42"/>
      <c r="F351" s="247" t="s">
        <v>1115</v>
      </c>
      <c r="G351" s="42"/>
      <c r="H351" s="42"/>
      <c r="I351" s="138"/>
      <c r="J351" s="42"/>
      <c r="K351" s="42"/>
      <c r="L351" s="46"/>
      <c r="M351" s="248"/>
      <c r="N351" s="249"/>
      <c r="O351" s="86"/>
      <c r="P351" s="86"/>
      <c r="Q351" s="86"/>
      <c r="R351" s="86"/>
      <c r="S351" s="86"/>
      <c r="T351" s="87"/>
      <c r="U351" s="40"/>
      <c r="V351" s="40"/>
      <c r="W351" s="40"/>
      <c r="X351" s="40"/>
      <c r="Y351" s="40"/>
      <c r="Z351" s="40"/>
      <c r="AA351" s="40"/>
      <c r="AB351" s="40"/>
      <c r="AC351" s="40"/>
      <c r="AD351" s="40"/>
      <c r="AE351" s="40"/>
      <c r="AT351" s="19" t="s">
        <v>157</v>
      </c>
      <c r="AU351" s="19" t="s">
        <v>84</v>
      </c>
    </row>
    <row r="352" s="13" customFormat="1">
      <c r="A352" s="13"/>
      <c r="B352" s="235"/>
      <c r="C352" s="236"/>
      <c r="D352" s="237" t="s">
        <v>151</v>
      </c>
      <c r="E352" s="238" t="s">
        <v>19</v>
      </c>
      <c r="F352" s="239" t="s">
        <v>1564</v>
      </c>
      <c r="G352" s="236"/>
      <c r="H352" s="240">
        <v>280</v>
      </c>
      <c r="I352" s="241"/>
      <c r="J352" s="236"/>
      <c r="K352" s="236"/>
      <c r="L352" s="242"/>
      <c r="M352" s="243"/>
      <c r="N352" s="244"/>
      <c r="O352" s="244"/>
      <c r="P352" s="244"/>
      <c r="Q352" s="244"/>
      <c r="R352" s="244"/>
      <c r="S352" s="244"/>
      <c r="T352" s="245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6" t="s">
        <v>151</v>
      </c>
      <c r="AU352" s="246" t="s">
        <v>84</v>
      </c>
      <c r="AV352" s="13" t="s">
        <v>84</v>
      </c>
      <c r="AW352" s="13" t="s">
        <v>35</v>
      </c>
      <c r="AX352" s="13" t="s">
        <v>82</v>
      </c>
      <c r="AY352" s="246" t="s">
        <v>142</v>
      </c>
    </row>
    <row r="353" s="2" customFormat="1" ht="16.5" customHeight="1">
      <c r="A353" s="40"/>
      <c r="B353" s="41"/>
      <c r="C353" s="221" t="s">
        <v>1565</v>
      </c>
      <c r="D353" s="221" t="s">
        <v>145</v>
      </c>
      <c r="E353" s="222" t="s">
        <v>1566</v>
      </c>
      <c r="F353" s="223" t="s">
        <v>1567</v>
      </c>
      <c r="G353" s="224" t="s">
        <v>174</v>
      </c>
      <c r="H353" s="225">
        <v>15</v>
      </c>
      <c r="I353" s="226"/>
      <c r="J353" s="227">
        <f>ROUND(I353*H353,2)</f>
        <v>0</v>
      </c>
      <c r="K353" s="228"/>
      <c r="L353" s="46"/>
      <c r="M353" s="229" t="s">
        <v>19</v>
      </c>
      <c r="N353" s="230" t="s">
        <v>45</v>
      </c>
      <c r="O353" s="86"/>
      <c r="P353" s="231">
        <f>O353*H353</f>
        <v>0</v>
      </c>
      <c r="Q353" s="231">
        <v>0</v>
      </c>
      <c r="R353" s="231">
        <f>Q353*H353</f>
        <v>0</v>
      </c>
      <c r="S353" s="231">
        <v>0.083169999999999994</v>
      </c>
      <c r="T353" s="232">
        <f>S353*H353</f>
        <v>1.2475499999999999</v>
      </c>
      <c r="U353" s="40"/>
      <c r="V353" s="40"/>
      <c r="W353" s="40"/>
      <c r="X353" s="40"/>
      <c r="Y353" s="40"/>
      <c r="Z353" s="40"/>
      <c r="AA353" s="40"/>
      <c r="AB353" s="40"/>
      <c r="AC353" s="40"/>
      <c r="AD353" s="40"/>
      <c r="AE353" s="40"/>
      <c r="AR353" s="233" t="s">
        <v>234</v>
      </c>
      <c r="AT353" s="233" t="s">
        <v>145</v>
      </c>
      <c r="AU353" s="233" t="s">
        <v>84</v>
      </c>
      <c r="AY353" s="19" t="s">
        <v>142</v>
      </c>
      <c r="BE353" s="234">
        <f>IF(N353="základní",J353,0)</f>
        <v>0</v>
      </c>
      <c r="BF353" s="234">
        <f>IF(N353="snížená",J353,0)</f>
        <v>0</v>
      </c>
      <c r="BG353" s="234">
        <f>IF(N353="zákl. přenesená",J353,0)</f>
        <v>0</v>
      </c>
      <c r="BH353" s="234">
        <f>IF(N353="sníž. přenesená",J353,0)</f>
        <v>0</v>
      </c>
      <c r="BI353" s="234">
        <f>IF(N353="nulová",J353,0)</f>
        <v>0</v>
      </c>
      <c r="BJ353" s="19" t="s">
        <v>82</v>
      </c>
      <c r="BK353" s="234">
        <f>ROUND(I353*H353,2)</f>
        <v>0</v>
      </c>
      <c r="BL353" s="19" t="s">
        <v>234</v>
      </c>
      <c r="BM353" s="233" t="s">
        <v>1568</v>
      </c>
    </row>
    <row r="354" s="13" customFormat="1">
      <c r="A354" s="13"/>
      <c r="B354" s="235"/>
      <c r="C354" s="236"/>
      <c r="D354" s="237" t="s">
        <v>151</v>
      </c>
      <c r="E354" s="238" t="s">
        <v>19</v>
      </c>
      <c r="F354" s="239" t="s">
        <v>1273</v>
      </c>
      <c r="G354" s="236"/>
      <c r="H354" s="240">
        <v>15</v>
      </c>
      <c r="I354" s="241"/>
      <c r="J354" s="236"/>
      <c r="K354" s="236"/>
      <c r="L354" s="242"/>
      <c r="M354" s="243"/>
      <c r="N354" s="244"/>
      <c r="O354" s="244"/>
      <c r="P354" s="244"/>
      <c r="Q354" s="244"/>
      <c r="R354" s="244"/>
      <c r="S354" s="244"/>
      <c r="T354" s="245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6" t="s">
        <v>151</v>
      </c>
      <c r="AU354" s="246" t="s">
        <v>84</v>
      </c>
      <c r="AV354" s="13" t="s">
        <v>84</v>
      </c>
      <c r="AW354" s="13" t="s">
        <v>35</v>
      </c>
      <c r="AX354" s="13" t="s">
        <v>82</v>
      </c>
      <c r="AY354" s="246" t="s">
        <v>142</v>
      </c>
    </row>
    <row r="355" s="2" customFormat="1" ht="16.5" customHeight="1">
      <c r="A355" s="40"/>
      <c r="B355" s="41"/>
      <c r="C355" s="221" t="s">
        <v>1569</v>
      </c>
      <c r="D355" s="221" t="s">
        <v>145</v>
      </c>
      <c r="E355" s="222" t="s">
        <v>1117</v>
      </c>
      <c r="F355" s="223" t="s">
        <v>1118</v>
      </c>
      <c r="G355" s="224" t="s">
        <v>174</v>
      </c>
      <c r="H355" s="225">
        <v>78.540000000000006</v>
      </c>
      <c r="I355" s="226"/>
      <c r="J355" s="227">
        <f>ROUND(I355*H355,2)</f>
        <v>0</v>
      </c>
      <c r="K355" s="228"/>
      <c r="L355" s="46"/>
      <c r="M355" s="229" t="s">
        <v>19</v>
      </c>
      <c r="N355" s="230" t="s">
        <v>45</v>
      </c>
      <c r="O355" s="86"/>
      <c r="P355" s="231">
        <f>O355*H355</f>
        <v>0</v>
      </c>
      <c r="Q355" s="231">
        <v>0</v>
      </c>
      <c r="R355" s="231">
        <f>Q355*H355</f>
        <v>0</v>
      </c>
      <c r="S355" s="231">
        <v>0</v>
      </c>
      <c r="T355" s="232">
        <f>S355*H355</f>
        <v>0</v>
      </c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R355" s="233" t="s">
        <v>234</v>
      </c>
      <c r="AT355" s="233" t="s">
        <v>145</v>
      </c>
      <c r="AU355" s="233" t="s">
        <v>84</v>
      </c>
      <c r="AY355" s="19" t="s">
        <v>142</v>
      </c>
      <c r="BE355" s="234">
        <f>IF(N355="základní",J355,0)</f>
        <v>0</v>
      </c>
      <c r="BF355" s="234">
        <f>IF(N355="snížená",J355,0)</f>
        <v>0</v>
      </c>
      <c r="BG355" s="234">
        <f>IF(N355="zákl. přenesená",J355,0)</f>
        <v>0</v>
      </c>
      <c r="BH355" s="234">
        <f>IF(N355="sníž. přenesená",J355,0)</f>
        <v>0</v>
      </c>
      <c r="BI355" s="234">
        <f>IF(N355="nulová",J355,0)</f>
        <v>0</v>
      </c>
      <c r="BJ355" s="19" t="s">
        <v>82</v>
      </c>
      <c r="BK355" s="234">
        <f>ROUND(I355*H355,2)</f>
        <v>0</v>
      </c>
      <c r="BL355" s="19" t="s">
        <v>234</v>
      </c>
      <c r="BM355" s="233" t="s">
        <v>1570</v>
      </c>
    </row>
    <row r="356" s="15" customFormat="1">
      <c r="A356" s="15"/>
      <c r="B356" s="261"/>
      <c r="C356" s="262"/>
      <c r="D356" s="237" t="s">
        <v>151</v>
      </c>
      <c r="E356" s="263" t="s">
        <v>19</v>
      </c>
      <c r="F356" s="264" t="s">
        <v>1227</v>
      </c>
      <c r="G356" s="262"/>
      <c r="H356" s="263" t="s">
        <v>19</v>
      </c>
      <c r="I356" s="265"/>
      <c r="J356" s="262"/>
      <c r="K356" s="262"/>
      <c r="L356" s="266"/>
      <c r="M356" s="267"/>
      <c r="N356" s="268"/>
      <c r="O356" s="268"/>
      <c r="P356" s="268"/>
      <c r="Q356" s="268"/>
      <c r="R356" s="268"/>
      <c r="S356" s="268"/>
      <c r="T356" s="269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70" t="s">
        <v>151</v>
      </c>
      <c r="AU356" s="270" t="s">
        <v>84</v>
      </c>
      <c r="AV356" s="15" t="s">
        <v>82</v>
      </c>
      <c r="AW356" s="15" t="s">
        <v>35</v>
      </c>
      <c r="AX356" s="15" t="s">
        <v>74</v>
      </c>
      <c r="AY356" s="270" t="s">
        <v>142</v>
      </c>
    </row>
    <row r="357" s="13" customFormat="1">
      <c r="A357" s="13"/>
      <c r="B357" s="235"/>
      <c r="C357" s="236"/>
      <c r="D357" s="237" t="s">
        <v>151</v>
      </c>
      <c r="E357" s="238" t="s">
        <v>19</v>
      </c>
      <c r="F357" s="239" t="s">
        <v>1271</v>
      </c>
      <c r="G357" s="236"/>
      <c r="H357" s="240">
        <v>17.5</v>
      </c>
      <c r="I357" s="241"/>
      <c r="J357" s="236"/>
      <c r="K357" s="236"/>
      <c r="L357" s="242"/>
      <c r="M357" s="243"/>
      <c r="N357" s="244"/>
      <c r="O357" s="244"/>
      <c r="P357" s="244"/>
      <c r="Q357" s="244"/>
      <c r="R357" s="244"/>
      <c r="S357" s="244"/>
      <c r="T357" s="245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6" t="s">
        <v>151</v>
      </c>
      <c r="AU357" s="246" t="s">
        <v>84</v>
      </c>
      <c r="AV357" s="13" t="s">
        <v>84</v>
      </c>
      <c r="AW357" s="13" t="s">
        <v>35</v>
      </c>
      <c r="AX357" s="13" t="s">
        <v>74</v>
      </c>
      <c r="AY357" s="246" t="s">
        <v>142</v>
      </c>
    </row>
    <row r="358" s="15" customFormat="1">
      <c r="A358" s="15"/>
      <c r="B358" s="261"/>
      <c r="C358" s="262"/>
      <c r="D358" s="237" t="s">
        <v>151</v>
      </c>
      <c r="E358" s="263" t="s">
        <v>19</v>
      </c>
      <c r="F358" s="264" t="s">
        <v>1229</v>
      </c>
      <c r="G358" s="262"/>
      <c r="H358" s="263" t="s">
        <v>19</v>
      </c>
      <c r="I358" s="265"/>
      <c r="J358" s="262"/>
      <c r="K358" s="262"/>
      <c r="L358" s="266"/>
      <c r="M358" s="267"/>
      <c r="N358" s="268"/>
      <c r="O358" s="268"/>
      <c r="P358" s="268"/>
      <c r="Q358" s="268"/>
      <c r="R358" s="268"/>
      <c r="S358" s="268"/>
      <c r="T358" s="269"/>
      <c r="U358" s="15"/>
      <c r="V358" s="15"/>
      <c r="W358" s="15"/>
      <c r="X358" s="15"/>
      <c r="Y358" s="15"/>
      <c r="Z358" s="15"/>
      <c r="AA358" s="15"/>
      <c r="AB358" s="15"/>
      <c r="AC358" s="15"/>
      <c r="AD358" s="15"/>
      <c r="AE358" s="15"/>
      <c r="AT358" s="270" t="s">
        <v>151</v>
      </c>
      <c r="AU358" s="270" t="s">
        <v>84</v>
      </c>
      <c r="AV358" s="15" t="s">
        <v>82</v>
      </c>
      <c r="AW358" s="15" t="s">
        <v>35</v>
      </c>
      <c r="AX358" s="15" t="s">
        <v>74</v>
      </c>
      <c r="AY358" s="270" t="s">
        <v>142</v>
      </c>
    </row>
    <row r="359" s="13" customFormat="1">
      <c r="A359" s="13"/>
      <c r="B359" s="235"/>
      <c r="C359" s="236"/>
      <c r="D359" s="237" t="s">
        <v>151</v>
      </c>
      <c r="E359" s="238" t="s">
        <v>19</v>
      </c>
      <c r="F359" s="239" t="s">
        <v>1271</v>
      </c>
      <c r="G359" s="236"/>
      <c r="H359" s="240">
        <v>17.5</v>
      </c>
      <c r="I359" s="241"/>
      <c r="J359" s="236"/>
      <c r="K359" s="236"/>
      <c r="L359" s="242"/>
      <c r="M359" s="243"/>
      <c r="N359" s="244"/>
      <c r="O359" s="244"/>
      <c r="P359" s="244"/>
      <c r="Q359" s="244"/>
      <c r="R359" s="244"/>
      <c r="S359" s="244"/>
      <c r="T359" s="245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6" t="s">
        <v>151</v>
      </c>
      <c r="AU359" s="246" t="s">
        <v>84</v>
      </c>
      <c r="AV359" s="13" t="s">
        <v>84</v>
      </c>
      <c r="AW359" s="13" t="s">
        <v>35</v>
      </c>
      <c r="AX359" s="13" t="s">
        <v>74</v>
      </c>
      <c r="AY359" s="246" t="s">
        <v>142</v>
      </c>
    </row>
    <row r="360" s="15" customFormat="1">
      <c r="A360" s="15"/>
      <c r="B360" s="261"/>
      <c r="C360" s="262"/>
      <c r="D360" s="237" t="s">
        <v>151</v>
      </c>
      <c r="E360" s="263" t="s">
        <v>19</v>
      </c>
      <c r="F360" s="264" t="s">
        <v>1230</v>
      </c>
      <c r="G360" s="262"/>
      <c r="H360" s="263" t="s">
        <v>19</v>
      </c>
      <c r="I360" s="265"/>
      <c r="J360" s="262"/>
      <c r="K360" s="262"/>
      <c r="L360" s="266"/>
      <c r="M360" s="267"/>
      <c r="N360" s="268"/>
      <c r="O360" s="268"/>
      <c r="P360" s="268"/>
      <c r="Q360" s="268"/>
      <c r="R360" s="268"/>
      <c r="S360" s="268"/>
      <c r="T360" s="269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70" t="s">
        <v>151</v>
      </c>
      <c r="AU360" s="270" t="s">
        <v>84</v>
      </c>
      <c r="AV360" s="15" t="s">
        <v>82</v>
      </c>
      <c r="AW360" s="15" t="s">
        <v>35</v>
      </c>
      <c r="AX360" s="15" t="s">
        <v>74</v>
      </c>
      <c r="AY360" s="270" t="s">
        <v>142</v>
      </c>
    </row>
    <row r="361" s="13" customFormat="1">
      <c r="A361" s="13"/>
      <c r="B361" s="235"/>
      <c r="C361" s="236"/>
      <c r="D361" s="237" t="s">
        <v>151</v>
      </c>
      <c r="E361" s="238" t="s">
        <v>19</v>
      </c>
      <c r="F361" s="239" t="s">
        <v>1272</v>
      </c>
      <c r="G361" s="236"/>
      <c r="H361" s="240">
        <v>15.5</v>
      </c>
      <c r="I361" s="241"/>
      <c r="J361" s="236"/>
      <c r="K361" s="236"/>
      <c r="L361" s="242"/>
      <c r="M361" s="243"/>
      <c r="N361" s="244"/>
      <c r="O361" s="244"/>
      <c r="P361" s="244"/>
      <c r="Q361" s="244"/>
      <c r="R361" s="244"/>
      <c r="S361" s="244"/>
      <c r="T361" s="245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6" t="s">
        <v>151</v>
      </c>
      <c r="AU361" s="246" t="s">
        <v>84</v>
      </c>
      <c r="AV361" s="13" t="s">
        <v>84</v>
      </c>
      <c r="AW361" s="13" t="s">
        <v>35</v>
      </c>
      <c r="AX361" s="13" t="s">
        <v>74</v>
      </c>
      <c r="AY361" s="246" t="s">
        <v>142</v>
      </c>
    </row>
    <row r="362" s="15" customFormat="1">
      <c r="A362" s="15"/>
      <c r="B362" s="261"/>
      <c r="C362" s="262"/>
      <c r="D362" s="237" t="s">
        <v>151</v>
      </c>
      <c r="E362" s="263" t="s">
        <v>19</v>
      </c>
      <c r="F362" s="264" t="s">
        <v>1234</v>
      </c>
      <c r="G362" s="262"/>
      <c r="H362" s="263" t="s">
        <v>19</v>
      </c>
      <c r="I362" s="265"/>
      <c r="J362" s="262"/>
      <c r="K362" s="262"/>
      <c r="L362" s="266"/>
      <c r="M362" s="267"/>
      <c r="N362" s="268"/>
      <c r="O362" s="268"/>
      <c r="P362" s="268"/>
      <c r="Q362" s="268"/>
      <c r="R362" s="268"/>
      <c r="S362" s="268"/>
      <c r="T362" s="269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70" t="s">
        <v>151</v>
      </c>
      <c r="AU362" s="270" t="s">
        <v>84</v>
      </c>
      <c r="AV362" s="15" t="s">
        <v>82</v>
      </c>
      <c r="AW362" s="15" t="s">
        <v>35</v>
      </c>
      <c r="AX362" s="15" t="s">
        <v>74</v>
      </c>
      <c r="AY362" s="270" t="s">
        <v>142</v>
      </c>
    </row>
    <row r="363" s="13" customFormat="1">
      <c r="A363" s="13"/>
      <c r="B363" s="235"/>
      <c r="C363" s="236"/>
      <c r="D363" s="237" t="s">
        <v>151</v>
      </c>
      <c r="E363" s="238" t="s">
        <v>19</v>
      </c>
      <c r="F363" s="239" t="s">
        <v>1273</v>
      </c>
      <c r="G363" s="236"/>
      <c r="H363" s="240">
        <v>15</v>
      </c>
      <c r="I363" s="241"/>
      <c r="J363" s="236"/>
      <c r="K363" s="236"/>
      <c r="L363" s="242"/>
      <c r="M363" s="243"/>
      <c r="N363" s="244"/>
      <c r="O363" s="244"/>
      <c r="P363" s="244"/>
      <c r="Q363" s="244"/>
      <c r="R363" s="244"/>
      <c r="S363" s="244"/>
      <c r="T363" s="245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6" t="s">
        <v>151</v>
      </c>
      <c r="AU363" s="246" t="s">
        <v>84</v>
      </c>
      <c r="AV363" s="13" t="s">
        <v>84</v>
      </c>
      <c r="AW363" s="13" t="s">
        <v>35</v>
      </c>
      <c r="AX363" s="13" t="s">
        <v>74</v>
      </c>
      <c r="AY363" s="246" t="s">
        <v>142</v>
      </c>
    </row>
    <row r="364" s="15" customFormat="1">
      <c r="A364" s="15"/>
      <c r="B364" s="261"/>
      <c r="C364" s="262"/>
      <c r="D364" s="237" t="s">
        <v>151</v>
      </c>
      <c r="E364" s="263" t="s">
        <v>19</v>
      </c>
      <c r="F364" s="264" t="s">
        <v>1232</v>
      </c>
      <c r="G364" s="262"/>
      <c r="H364" s="263" t="s">
        <v>19</v>
      </c>
      <c r="I364" s="265"/>
      <c r="J364" s="262"/>
      <c r="K364" s="262"/>
      <c r="L364" s="266"/>
      <c r="M364" s="267"/>
      <c r="N364" s="268"/>
      <c r="O364" s="268"/>
      <c r="P364" s="268"/>
      <c r="Q364" s="268"/>
      <c r="R364" s="268"/>
      <c r="S364" s="268"/>
      <c r="T364" s="269"/>
      <c r="U364" s="15"/>
      <c r="V364" s="15"/>
      <c r="W364" s="15"/>
      <c r="X364" s="15"/>
      <c r="Y364" s="15"/>
      <c r="Z364" s="15"/>
      <c r="AA364" s="15"/>
      <c r="AB364" s="15"/>
      <c r="AC364" s="15"/>
      <c r="AD364" s="15"/>
      <c r="AE364" s="15"/>
      <c r="AT364" s="270" t="s">
        <v>151</v>
      </c>
      <c r="AU364" s="270" t="s">
        <v>84</v>
      </c>
      <c r="AV364" s="15" t="s">
        <v>82</v>
      </c>
      <c r="AW364" s="15" t="s">
        <v>35</v>
      </c>
      <c r="AX364" s="15" t="s">
        <v>74</v>
      </c>
      <c r="AY364" s="270" t="s">
        <v>142</v>
      </c>
    </row>
    <row r="365" s="13" customFormat="1">
      <c r="A365" s="13"/>
      <c r="B365" s="235"/>
      <c r="C365" s="236"/>
      <c r="D365" s="237" t="s">
        <v>151</v>
      </c>
      <c r="E365" s="238" t="s">
        <v>19</v>
      </c>
      <c r="F365" s="239" t="s">
        <v>1274</v>
      </c>
      <c r="G365" s="236"/>
      <c r="H365" s="240">
        <v>5.04</v>
      </c>
      <c r="I365" s="241"/>
      <c r="J365" s="236"/>
      <c r="K365" s="236"/>
      <c r="L365" s="242"/>
      <c r="M365" s="243"/>
      <c r="N365" s="244"/>
      <c r="O365" s="244"/>
      <c r="P365" s="244"/>
      <c r="Q365" s="244"/>
      <c r="R365" s="244"/>
      <c r="S365" s="244"/>
      <c r="T365" s="245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6" t="s">
        <v>151</v>
      </c>
      <c r="AU365" s="246" t="s">
        <v>84</v>
      </c>
      <c r="AV365" s="13" t="s">
        <v>84</v>
      </c>
      <c r="AW365" s="13" t="s">
        <v>35</v>
      </c>
      <c r="AX365" s="13" t="s">
        <v>74</v>
      </c>
      <c r="AY365" s="246" t="s">
        <v>142</v>
      </c>
    </row>
    <row r="366" s="15" customFormat="1">
      <c r="A366" s="15"/>
      <c r="B366" s="261"/>
      <c r="C366" s="262"/>
      <c r="D366" s="237" t="s">
        <v>151</v>
      </c>
      <c r="E366" s="263" t="s">
        <v>19</v>
      </c>
      <c r="F366" s="264" t="s">
        <v>1500</v>
      </c>
      <c r="G366" s="262"/>
      <c r="H366" s="263" t="s">
        <v>19</v>
      </c>
      <c r="I366" s="265"/>
      <c r="J366" s="262"/>
      <c r="K366" s="262"/>
      <c r="L366" s="266"/>
      <c r="M366" s="267"/>
      <c r="N366" s="268"/>
      <c r="O366" s="268"/>
      <c r="P366" s="268"/>
      <c r="Q366" s="268"/>
      <c r="R366" s="268"/>
      <c r="S366" s="268"/>
      <c r="T366" s="269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70" t="s">
        <v>151</v>
      </c>
      <c r="AU366" s="270" t="s">
        <v>84</v>
      </c>
      <c r="AV366" s="15" t="s">
        <v>82</v>
      </c>
      <c r="AW366" s="15" t="s">
        <v>35</v>
      </c>
      <c r="AX366" s="15" t="s">
        <v>74</v>
      </c>
      <c r="AY366" s="270" t="s">
        <v>142</v>
      </c>
    </row>
    <row r="367" s="13" customFormat="1">
      <c r="A367" s="13"/>
      <c r="B367" s="235"/>
      <c r="C367" s="236"/>
      <c r="D367" s="237" t="s">
        <v>151</v>
      </c>
      <c r="E367" s="238" t="s">
        <v>19</v>
      </c>
      <c r="F367" s="239" t="s">
        <v>182</v>
      </c>
      <c r="G367" s="236"/>
      <c r="H367" s="240">
        <v>8</v>
      </c>
      <c r="I367" s="241"/>
      <c r="J367" s="236"/>
      <c r="K367" s="236"/>
      <c r="L367" s="242"/>
      <c r="M367" s="243"/>
      <c r="N367" s="244"/>
      <c r="O367" s="244"/>
      <c r="P367" s="244"/>
      <c r="Q367" s="244"/>
      <c r="R367" s="244"/>
      <c r="S367" s="244"/>
      <c r="T367" s="245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6" t="s">
        <v>151</v>
      </c>
      <c r="AU367" s="246" t="s">
        <v>84</v>
      </c>
      <c r="AV367" s="13" t="s">
        <v>84</v>
      </c>
      <c r="AW367" s="13" t="s">
        <v>35</v>
      </c>
      <c r="AX367" s="13" t="s">
        <v>74</v>
      </c>
      <c r="AY367" s="246" t="s">
        <v>142</v>
      </c>
    </row>
    <row r="368" s="14" customFormat="1">
      <c r="A368" s="14"/>
      <c r="B368" s="250"/>
      <c r="C368" s="251"/>
      <c r="D368" s="237" t="s">
        <v>151</v>
      </c>
      <c r="E368" s="252" t="s">
        <v>19</v>
      </c>
      <c r="F368" s="253" t="s">
        <v>196</v>
      </c>
      <c r="G368" s="251"/>
      <c r="H368" s="254">
        <v>78.540000000000006</v>
      </c>
      <c r="I368" s="255"/>
      <c r="J368" s="251"/>
      <c r="K368" s="251"/>
      <c r="L368" s="256"/>
      <c r="M368" s="257"/>
      <c r="N368" s="258"/>
      <c r="O368" s="258"/>
      <c r="P368" s="258"/>
      <c r="Q368" s="258"/>
      <c r="R368" s="258"/>
      <c r="S368" s="258"/>
      <c r="T368" s="259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60" t="s">
        <v>151</v>
      </c>
      <c r="AU368" s="260" t="s">
        <v>84</v>
      </c>
      <c r="AV368" s="14" t="s">
        <v>149</v>
      </c>
      <c r="AW368" s="14" t="s">
        <v>35</v>
      </c>
      <c r="AX368" s="14" t="s">
        <v>82</v>
      </c>
      <c r="AY368" s="260" t="s">
        <v>142</v>
      </c>
    </row>
    <row r="369" s="2" customFormat="1" ht="21.75" customHeight="1">
      <c r="A369" s="40"/>
      <c r="B369" s="41"/>
      <c r="C369" s="282" t="s">
        <v>1571</v>
      </c>
      <c r="D369" s="282" t="s">
        <v>263</v>
      </c>
      <c r="E369" s="283" t="s">
        <v>1120</v>
      </c>
      <c r="F369" s="284" t="s">
        <v>1121</v>
      </c>
      <c r="G369" s="285" t="s">
        <v>174</v>
      </c>
      <c r="H369" s="286">
        <v>90.320999999999998</v>
      </c>
      <c r="I369" s="287"/>
      <c r="J369" s="288">
        <f>ROUND(I369*H369,2)</f>
        <v>0</v>
      </c>
      <c r="K369" s="289"/>
      <c r="L369" s="290"/>
      <c r="M369" s="291" t="s">
        <v>19</v>
      </c>
      <c r="N369" s="292" t="s">
        <v>45</v>
      </c>
      <c r="O369" s="86"/>
      <c r="P369" s="231">
        <f>O369*H369</f>
        <v>0</v>
      </c>
      <c r="Q369" s="231">
        <v>0</v>
      </c>
      <c r="R369" s="231">
        <f>Q369*H369</f>
        <v>0</v>
      </c>
      <c r="S369" s="231">
        <v>0</v>
      </c>
      <c r="T369" s="232">
        <f>S369*H369</f>
        <v>0</v>
      </c>
      <c r="U369" s="40"/>
      <c r="V369" s="40"/>
      <c r="W369" s="40"/>
      <c r="X369" s="40"/>
      <c r="Y369" s="40"/>
      <c r="Z369" s="40"/>
      <c r="AA369" s="40"/>
      <c r="AB369" s="40"/>
      <c r="AC369" s="40"/>
      <c r="AD369" s="40"/>
      <c r="AE369" s="40"/>
      <c r="AR369" s="233" t="s">
        <v>313</v>
      </c>
      <c r="AT369" s="233" t="s">
        <v>263</v>
      </c>
      <c r="AU369" s="233" t="s">
        <v>84</v>
      </c>
      <c r="AY369" s="19" t="s">
        <v>142</v>
      </c>
      <c r="BE369" s="234">
        <f>IF(N369="základní",J369,0)</f>
        <v>0</v>
      </c>
      <c r="BF369" s="234">
        <f>IF(N369="snížená",J369,0)</f>
        <v>0</v>
      </c>
      <c r="BG369" s="234">
        <f>IF(N369="zákl. přenesená",J369,0)</f>
        <v>0</v>
      </c>
      <c r="BH369" s="234">
        <f>IF(N369="sníž. přenesená",J369,0)</f>
        <v>0</v>
      </c>
      <c r="BI369" s="234">
        <f>IF(N369="nulová",J369,0)</f>
        <v>0</v>
      </c>
      <c r="BJ369" s="19" t="s">
        <v>82</v>
      </c>
      <c r="BK369" s="234">
        <f>ROUND(I369*H369,2)</f>
        <v>0</v>
      </c>
      <c r="BL369" s="19" t="s">
        <v>234</v>
      </c>
      <c r="BM369" s="233" t="s">
        <v>1572</v>
      </c>
    </row>
    <row r="370" s="13" customFormat="1">
      <c r="A370" s="13"/>
      <c r="B370" s="235"/>
      <c r="C370" s="236"/>
      <c r="D370" s="237" t="s">
        <v>151</v>
      </c>
      <c r="E370" s="236"/>
      <c r="F370" s="239" t="s">
        <v>1343</v>
      </c>
      <c r="G370" s="236"/>
      <c r="H370" s="240">
        <v>90.320999999999998</v>
      </c>
      <c r="I370" s="241"/>
      <c r="J370" s="236"/>
      <c r="K370" s="236"/>
      <c r="L370" s="242"/>
      <c r="M370" s="243"/>
      <c r="N370" s="244"/>
      <c r="O370" s="244"/>
      <c r="P370" s="244"/>
      <c r="Q370" s="244"/>
      <c r="R370" s="244"/>
      <c r="S370" s="244"/>
      <c r="T370" s="245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6" t="s">
        <v>151</v>
      </c>
      <c r="AU370" s="246" t="s">
        <v>84</v>
      </c>
      <c r="AV370" s="13" t="s">
        <v>84</v>
      </c>
      <c r="AW370" s="13" t="s">
        <v>4</v>
      </c>
      <c r="AX370" s="13" t="s">
        <v>82</v>
      </c>
      <c r="AY370" s="246" t="s">
        <v>142</v>
      </c>
    </row>
    <row r="371" s="2" customFormat="1" ht="16.5" customHeight="1">
      <c r="A371" s="40"/>
      <c r="B371" s="41"/>
      <c r="C371" s="221" t="s">
        <v>1573</v>
      </c>
      <c r="D371" s="221" t="s">
        <v>145</v>
      </c>
      <c r="E371" s="222" t="s">
        <v>1123</v>
      </c>
      <c r="F371" s="223" t="s">
        <v>1124</v>
      </c>
      <c r="G371" s="224" t="s">
        <v>174</v>
      </c>
      <c r="H371" s="225">
        <v>78.540000000000006</v>
      </c>
      <c r="I371" s="226"/>
      <c r="J371" s="227">
        <f>ROUND(I371*H371,2)</f>
        <v>0</v>
      </c>
      <c r="K371" s="228"/>
      <c r="L371" s="46"/>
      <c r="M371" s="229" t="s">
        <v>19</v>
      </c>
      <c r="N371" s="230" t="s">
        <v>45</v>
      </c>
      <c r="O371" s="86"/>
      <c r="P371" s="231">
        <f>O371*H371</f>
        <v>0</v>
      </c>
      <c r="Q371" s="231">
        <v>0</v>
      </c>
      <c r="R371" s="231">
        <f>Q371*H371</f>
        <v>0</v>
      </c>
      <c r="S371" s="231">
        <v>0</v>
      </c>
      <c r="T371" s="232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33" t="s">
        <v>234</v>
      </c>
      <c r="AT371" s="233" t="s">
        <v>145</v>
      </c>
      <c r="AU371" s="233" t="s">
        <v>84</v>
      </c>
      <c r="AY371" s="19" t="s">
        <v>142</v>
      </c>
      <c r="BE371" s="234">
        <f>IF(N371="základní",J371,0)</f>
        <v>0</v>
      </c>
      <c r="BF371" s="234">
        <f>IF(N371="snížená",J371,0)</f>
        <v>0</v>
      </c>
      <c r="BG371" s="234">
        <f>IF(N371="zákl. přenesená",J371,0)</f>
        <v>0</v>
      </c>
      <c r="BH371" s="234">
        <f>IF(N371="sníž. přenesená",J371,0)</f>
        <v>0</v>
      </c>
      <c r="BI371" s="234">
        <f>IF(N371="nulová",J371,0)</f>
        <v>0</v>
      </c>
      <c r="BJ371" s="19" t="s">
        <v>82</v>
      </c>
      <c r="BK371" s="234">
        <f>ROUND(I371*H371,2)</f>
        <v>0</v>
      </c>
      <c r="BL371" s="19" t="s">
        <v>234</v>
      </c>
      <c r="BM371" s="233" t="s">
        <v>1574</v>
      </c>
    </row>
    <row r="372" s="2" customFormat="1" ht="16.5" customHeight="1">
      <c r="A372" s="40"/>
      <c r="B372" s="41"/>
      <c r="C372" s="221" t="s">
        <v>1575</v>
      </c>
      <c r="D372" s="221" t="s">
        <v>145</v>
      </c>
      <c r="E372" s="222" t="s">
        <v>1576</v>
      </c>
      <c r="F372" s="223" t="s">
        <v>1577</v>
      </c>
      <c r="G372" s="224" t="s">
        <v>174</v>
      </c>
      <c r="H372" s="225">
        <v>78.540000000000006</v>
      </c>
      <c r="I372" s="226"/>
      <c r="J372" s="227">
        <f>ROUND(I372*H372,2)</f>
        <v>0</v>
      </c>
      <c r="K372" s="228"/>
      <c r="L372" s="46"/>
      <c r="M372" s="229" t="s">
        <v>19</v>
      </c>
      <c r="N372" s="230" t="s">
        <v>45</v>
      </c>
      <c r="O372" s="86"/>
      <c r="P372" s="231">
        <f>O372*H372</f>
        <v>0</v>
      </c>
      <c r="Q372" s="231">
        <v>0.0015</v>
      </c>
      <c r="R372" s="231">
        <f>Q372*H372</f>
        <v>0.11781000000000001</v>
      </c>
      <c r="S372" s="231">
        <v>0</v>
      </c>
      <c r="T372" s="232">
        <f>S372*H372</f>
        <v>0</v>
      </c>
      <c r="U372" s="40"/>
      <c r="V372" s="40"/>
      <c r="W372" s="40"/>
      <c r="X372" s="40"/>
      <c r="Y372" s="40"/>
      <c r="Z372" s="40"/>
      <c r="AA372" s="40"/>
      <c r="AB372" s="40"/>
      <c r="AC372" s="40"/>
      <c r="AD372" s="40"/>
      <c r="AE372" s="40"/>
      <c r="AR372" s="233" t="s">
        <v>234</v>
      </c>
      <c r="AT372" s="233" t="s">
        <v>145</v>
      </c>
      <c r="AU372" s="233" t="s">
        <v>84</v>
      </c>
      <c r="AY372" s="19" t="s">
        <v>142</v>
      </c>
      <c r="BE372" s="234">
        <f>IF(N372="základní",J372,0)</f>
        <v>0</v>
      </c>
      <c r="BF372" s="234">
        <f>IF(N372="snížená",J372,0)</f>
        <v>0</v>
      </c>
      <c r="BG372" s="234">
        <f>IF(N372="zákl. přenesená",J372,0)</f>
        <v>0</v>
      </c>
      <c r="BH372" s="234">
        <f>IF(N372="sníž. přenesená",J372,0)</f>
        <v>0</v>
      </c>
      <c r="BI372" s="234">
        <f>IF(N372="nulová",J372,0)</f>
        <v>0</v>
      </c>
      <c r="BJ372" s="19" t="s">
        <v>82</v>
      </c>
      <c r="BK372" s="234">
        <f>ROUND(I372*H372,2)</f>
        <v>0</v>
      </c>
      <c r="BL372" s="19" t="s">
        <v>234</v>
      </c>
      <c r="BM372" s="233" t="s">
        <v>1578</v>
      </c>
    </row>
    <row r="373" s="2" customFormat="1" ht="21.75" customHeight="1">
      <c r="A373" s="40"/>
      <c r="B373" s="41"/>
      <c r="C373" s="221" t="s">
        <v>1579</v>
      </c>
      <c r="D373" s="221" t="s">
        <v>145</v>
      </c>
      <c r="E373" s="222" t="s">
        <v>1132</v>
      </c>
      <c r="F373" s="223" t="s">
        <v>1133</v>
      </c>
      <c r="G373" s="224" t="s">
        <v>478</v>
      </c>
      <c r="H373" s="293"/>
      <c r="I373" s="226"/>
      <c r="J373" s="227">
        <f>ROUND(I373*H373,2)</f>
        <v>0</v>
      </c>
      <c r="K373" s="228"/>
      <c r="L373" s="46"/>
      <c r="M373" s="229" t="s">
        <v>19</v>
      </c>
      <c r="N373" s="230" t="s">
        <v>45</v>
      </c>
      <c r="O373" s="86"/>
      <c r="P373" s="231">
        <f>O373*H373</f>
        <v>0</v>
      </c>
      <c r="Q373" s="231">
        <v>0</v>
      </c>
      <c r="R373" s="231">
        <f>Q373*H373</f>
        <v>0</v>
      </c>
      <c r="S373" s="231">
        <v>0</v>
      </c>
      <c r="T373" s="232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33" t="s">
        <v>234</v>
      </c>
      <c r="AT373" s="233" t="s">
        <v>145</v>
      </c>
      <c r="AU373" s="233" t="s">
        <v>84</v>
      </c>
      <c r="AY373" s="19" t="s">
        <v>142</v>
      </c>
      <c r="BE373" s="234">
        <f>IF(N373="základní",J373,0)</f>
        <v>0</v>
      </c>
      <c r="BF373" s="234">
        <f>IF(N373="snížená",J373,0)</f>
        <v>0</v>
      </c>
      <c r="BG373" s="234">
        <f>IF(N373="zákl. přenesená",J373,0)</f>
        <v>0</v>
      </c>
      <c r="BH373" s="234">
        <f>IF(N373="sníž. přenesená",J373,0)</f>
        <v>0</v>
      </c>
      <c r="BI373" s="234">
        <f>IF(N373="nulová",J373,0)</f>
        <v>0</v>
      </c>
      <c r="BJ373" s="19" t="s">
        <v>82</v>
      </c>
      <c r="BK373" s="234">
        <f>ROUND(I373*H373,2)</f>
        <v>0</v>
      </c>
      <c r="BL373" s="19" t="s">
        <v>234</v>
      </c>
      <c r="BM373" s="233" t="s">
        <v>1580</v>
      </c>
    </row>
    <row r="374" s="12" customFormat="1" ht="22.8" customHeight="1">
      <c r="A374" s="12"/>
      <c r="B374" s="205"/>
      <c r="C374" s="206"/>
      <c r="D374" s="207" t="s">
        <v>73</v>
      </c>
      <c r="E374" s="219" t="s">
        <v>1135</v>
      </c>
      <c r="F374" s="219" t="s">
        <v>1136</v>
      </c>
      <c r="G374" s="206"/>
      <c r="H374" s="206"/>
      <c r="I374" s="209"/>
      <c r="J374" s="220">
        <f>BK374</f>
        <v>0</v>
      </c>
      <c r="K374" s="206"/>
      <c r="L374" s="211"/>
      <c r="M374" s="212"/>
      <c r="N374" s="213"/>
      <c r="O374" s="213"/>
      <c r="P374" s="214">
        <f>SUM(P375:P393)</f>
        <v>0</v>
      </c>
      <c r="Q374" s="213"/>
      <c r="R374" s="214">
        <f>SUM(R375:R393)</f>
        <v>0</v>
      </c>
      <c r="S374" s="213"/>
      <c r="T374" s="215">
        <f>SUM(T375:T393)</f>
        <v>0.21012</v>
      </c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R374" s="216" t="s">
        <v>84</v>
      </c>
      <c r="AT374" s="217" t="s">
        <v>73</v>
      </c>
      <c r="AU374" s="217" t="s">
        <v>82</v>
      </c>
      <c r="AY374" s="216" t="s">
        <v>142</v>
      </c>
      <c r="BK374" s="218">
        <f>SUM(BK375:BK393)</f>
        <v>0</v>
      </c>
    </row>
    <row r="375" s="2" customFormat="1" ht="16.5" customHeight="1">
      <c r="A375" s="40"/>
      <c r="B375" s="41"/>
      <c r="C375" s="221" t="s">
        <v>1581</v>
      </c>
      <c r="D375" s="221" t="s">
        <v>145</v>
      </c>
      <c r="E375" s="222" t="s">
        <v>1582</v>
      </c>
      <c r="F375" s="223" t="s">
        <v>1583</v>
      </c>
      <c r="G375" s="224" t="s">
        <v>174</v>
      </c>
      <c r="H375" s="225">
        <v>63.539999999999999</v>
      </c>
      <c r="I375" s="226"/>
      <c r="J375" s="227">
        <f>ROUND(I375*H375,2)</f>
        <v>0</v>
      </c>
      <c r="K375" s="228"/>
      <c r="L375" s="46"/>
      <c r="M375" s="229" t="s">
        <v>19</v>
      </c>
      <c r="N375" s="230" t="s">
        <v>45</v>
      </c>
      <c r="O375" s="86"/>
      <c r="P375" s="231">
        <f>O375*H375</f>
        <v>0</v>
      </c>
      <c r="Q375" s="231">
        <v>0</v>
      </c>
      <c r="R375" s="231">
        <f>Q375*H375</f>
        <v>0</v>
      </c>
      <c r="S375" s="231">
        <v>0.0030000000000000001</v>
      </c>
      <c r="T375" s="232">
        <f>S375*H375</f>
        <v>0.19062000000000001</v>
      </c>
      <c r="U375" s="40"/>
      <c r="V375" s="40"/>
      <c r="W375" s="40"/>
      <c r="X375" s="40"/>
      <c r="Y375" s="40"/>
      <c r="Z375" s="40"/>
      <c r="AA375" s="40"/>
      <c r="AB375" s="40"/>
      <c r="AC375" s="40"/>
      <c r="AD375" s="40"/>
      <c r="AE375" s="40"/>
      <c r="AR375" s="233" t="s">
        <v>234</v>
      </c>
      <c r="AT375" s="233" t="s">
        <v>145</v>
      </c>
      <c r="AU375" s="233" t="s">
        <v>84</v>
      </c>
      <c r="AY375" s="19" t="s">
        <v>142</v>
      </c>
      <c r="BE375" s="234">
        <f>IF(N375="základní",J375,0)</f>
        <v>0</v>
      </c>
      <c r="BF375" s="234">
        <f>IF(N375="snížená",J375,0)</f>
        <v>0</v>
      </c>
      <c r="BG375" s="234">
        <f>IF(N375="zákl. přenesená",J375,0)</f>
        <v>0</v>
      </c>
      <c r="BH375" s="234">
        <f>IF(N375="sníž. přenesená",J375,0)</f>
        <v>0</v>
      </c>
      <c r="BI375" s="234">
        <f>IF(N375="nulová",J375,0)</f>
        <v>0</v>
      </c>
      <c r="BJ375" s="19" t="s">
        <v>82</v>
      </c>
      <c r="BK375" s="234">
        <f>ROUND(I375*H375,2)</f>
        <v>0</v>
      </c>
      <c r="BL375" s="19" t="s">
        <v>234</v>
      </c>
      <c r="BM375" s="233" t="s">
        <v>1584</v>
      </c>
    </row>
    <row r="376" s="15" customFormat="1">
      <c r="A376" s="15"/>
      <c r="B376" s="261"/>
      <c r="C376" s="262"/>
      <c r="D376" s="237" t="s">
        <v>151</v>
      </c>
      <c r="E376" s="263" t="s">
        <v>19</v>
      </c>
      <c r="F376" s="264" t="s">
        <v>1227</v>
      </c>
      <c r="G376" s="262"/>
      <c r="H376" s="263" t="s">
        <v>19</v>
      </c>
      <c r="I376" s="265"/>
      <c r="J376" s="262"/>
      <c r="K376" s="262"/>
      <c r="L376" s="266"/>
      <c r="M376" s="267"/>
      <c r="N376" s="268"/>
      <c r="O376" s="268"/>
      <c r="P376" s="268"/>
      <c r="Q376" s="268"/>
      <c r="R376" s="268"/>
      <c r="S376" s="268"/>
      <c r="T376" s="269"/>
      <c r="U376" s="15"/>
      <c r="V376" s="15"/>
      <c r="W376" s="15"/>
      <c r="X376" s="15"/>
      <c r="Y376" s="15"/>
      <c r="Z376" s="15"/>
      <c r="AA376" s="15"/>
      <c r="AB376" s="15"/>
      <c r="AC376" s="15"/>
      <c r="AD376" s="15"/>
      <c r="AE376" s="15"/>
      <c r="AT376" s="270" t="s">
        <v>151</v>
      </c>
      <c r="AU376" s="270" t="s">
        <v>84</v>
      </c>
      <c r="AV376" s="15" t="s">
        <v>82</v>
      </c>
      <c r="AW376" s="15" t="s">
        <v>35</v>
      </c>
      <c r="AX376" s="15" t="s">
        <v>74</v>
      </c>
      <c r="AY376" s="270" t="s">
        <v>142</v>
      </c>
    </row>
    <row r="377" s="13" customFormat="1">
      <c r="A377" s="13"/>
      <c r="B377" s="235"/>
      <c r="C377" s="236"/>
      <c r="D377" s="237" t="s">
        <v>151</v>
      </c>
      <c r="E377" s="238" t="s">
        <v>19</v>
      </c>
      <c r="F377" s="239" t="s">
        <v>1271</v>
      </c>
      <c r="G377" s="236"/>
      <c r="H377" s="240">
        <v>17.5</v>
      </c>
      <c r="I377" s="241"/>
      <c r="J377" s="236"/>
      <c r="K377" s="236"/>
      <c r="L377" s="242"/>
      <c r="M377" s="243"/>
      <c r="N377" s="244"/>
      <c r="O377" s="244"/>
      <c r="P377" s="244"/>
      <c r="Q377" s="244"/>
      <c r="R377" s="244"/>
      <c r="S377" s="244"/>
      <c r="T377" s="245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6" t="s">
        <v>151</v>
      </c>
      <c r="AU377" s="246" t="s">
        <v>84</v>
      </c>
      <c r="AV377" s="13" t="s">
        <v>84</v>
      </c>
      <c r="AW377" s="13" t="s">
        <v>35</v>
      </c>
      <c r="AX377" s="13" t="s">
        <v>74</v>
      </c>
      <c r="AY377" s="246" t="s">
        <v>142</v>
      </c>
    </row>
    <row r="378" s="15" customFormat="1">
      <c r="A378" s="15"/>
      <c r="B378" s="261"/>
      <c r="C378" s="262"/>
      <c r="D378" s="237" t="s">
        <v>151</v>
      </c>
      <c r="E378" s="263" t="s">
        <v>19</v>
      </c>
      <c r="F378" s="264" t="s">
        <v>1229</v>
      </c>
      <c r="G378" s="262"/>
      <c r="H378" s="263" t="s">
        <v>19</v>
      </c>
      <c r="I378" s="265"/>
      <c r="J378" s="262"/>
      <c r="K378" s="262"/>
      <c r="L378" s="266"/>
      <c r="M378" s="267"/>
      <c r="N378" s="268"/>
      <c r="O378" s="268"/>
      <c r="P378" s="268"/>
      <c r="Q378" s="268"/>
      <c r="R378" s="268"/>
      <c r="S378" s="268"/>
      <c r="T378" s="269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70" t="s">
        <v>151</v>
      </c>
      <c r="AU378" s="270" t="s">
        <v>84</v>
      </c>
      <c r="AV378" s="15" t="s">
        <v>82</v>
      </c>
      <c r="AW378" s="15" t="s">
        <v>35</v>
      </c>
      <c r="AX378" s="15" t="s">
        <v>74</v>
      </c>
      <c r="AY378" s="270" t="s">
        <v>142</v>
      </c>
    </row>
    <row r="379" s="13" customFormat="1">
      <c r="A379" s="13"/>
      <c r="B379" s="235"/>
      <c r="C379" s="236"/>
      <c r="D379" s="237" t="s">
        <v>151</v>
      </c>
      <c r="E379" s="238" t="s">
        <v>19</v>
      </c>
      <c r="F379" s="239" t="s">
        <v>1271</v>
      </c>
      <c r="G379" s="236"/>
      <c r="H379" s="240">
        <v>17.5</v>
      </c>
      <c r="I379" s="241"/>
      <c r="J379" s="236"/>
      <c r="K379" s="236"/>
      <c r="L379" s="242"/>
      <c r="M379" s="243"/>
      <c r="N379" s="244"/>
      <c r="O379" s="244"/>
      <c r="P379" s="244"/>
      <c r="Q379" s="244"/>
      <c r="R379" s="244"/>
      <c r="S379" s="244"/>
      <c r="T379" s="245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6" t="s">
        <v>151</v>
      </c>
      <c r="AU379" s="246" t="s">
        <v>84</v>
      </c>
      <c r="AV379" s="13" t="s">
        <v>84</v>
      </c>
      <c r="AW379" s="13" t="s">
        <v>35</v>
      </c>
      <c r="AX379" s="13" t="s">
        <v>74</v>
      </c>
      <c r="AY379" s="246" t="s">
        <v>142</v>
      </c>
    </row>
    <row r="380" s="15" customFormat="1">
      <c r="A380" s="15"/>
      <c r="B380" s="261"/>
      <c r="C380" s="262"/>
      <c r="D380" s="237" t="s">
        <v>151</v>
      </c>
      <c r="E380" s="263" t="s">
        <v>19</v>
      </c>
      <c r="F380" s="264" t="s">
        <v>1230</v>
      </c>
      <c r="G380" s="262"/>
      <c r="H380" s="263" t="s">
        <v>19</v>
      </c>
      <c r="I380" s="265"/>
      <c r="J380" s="262"/>
      <c r="K380" s="262"/>
      <c r="L380" s="266"/>
      <c r="M380" s="267"/>
      <c r="N380" s="268"/>
      <c r="O380" s="268"/>
      <c r="P380" s="268"/>
      <c r="Q380" s="268"/>
      <c r="R380" s="268"/>
      <c r="S380" s="268"/>
      <c r="T380" s="269"/>
      <c r="U380" s="15"/>
      <c r="V380" s="15"/>
      <c r="W380" s="15"/>
      <c r="X380" s="15"/>
      <c r="Y380" s="15"/>
      <c r="Z380" s="15"/>
      <c r="AA380" s="15"/>
      <c r="AB380" s="15"/>
      <c r="AC380" s="15"/>
      <c r="AD380" s="15"/>
      <c r="AE380" s="15"/>
      <c r="AT380" s="270" t="s">
        <v>151</v>
      </c>
      <c r="AU380" s="270" t="s">
        <v>84</v>
      </c>
      <c r="AV380" s="15" t="s">
        <v>82</v>
      </c>
      <c r="AW380" s="15" t="s">
        <v>35</v>
      </c>
      <c r="AX380" s="15" t="s">
        <v>74</v>
      </c>
      <c r="AY380" s="270" t="s">
        <v>142</v>
      </c>
    </row>
    <row r="381" s="13" customFormat="1">
      <c r="A381" s="13"/>
      <c r="B381" s="235"/>
      <c r="C381" s="236"/>
      <c r="D381" s="237" t="s">
        <v>151</v>
      </c>
      <c r="E381" s="238" t="s">
        <v>19</v>
      </c>
      <c r="F381" s="239" t="s">
        <v>1272</v>
      </c>
      <c r="G381" s="236"/>
      <c r="H381" s="240">
        <v>15.5</v>
      </c>
      <c r="I381" s="241"/>
      <c r="J381" s="236"/>
      <c r="K381" s="236"/>
      <c r="L381" s="242"/>
      <c r="M381" s="243"/>
      <c r="N381" s="244"/>
      <c r="O381" s="244"/>
      <c r="P381" s="244"/>
      <c r="Q381" s="244"/>
      <c r="R381" s="244"/>
      <c r="S381" s="244"/>
      <c r="T381" s="245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6" t="s">
        <v>151</v>
      </c>
      <c r="AU381" s="246" t="s">
        <v>84</v>
      </c>
      <c r="AV381" s="13" t="s">
        <v>84</v>
      </c>
      <c r="AW381" s="13" t="s">
        <v>35</v>
      </c>
      <c r="AX381" s="13" t="s">
        <v>74</v>
      </c>
      <c r="AY381" s="246" t="s">
        <v>142</v>
      </c>
    </row>
    <row r="382" s="15" customFormat="1">
      <c r="A382" s="15"/>
      <c r="B382" s="261"/>
      <c r="C382" s="262"/>
      <c r="D382" s="237" t="s">
        <v>151</v>
      </c>
      <c r="E382" s="263" t="s">
        <v>19</v>
      </c>
      <c r="F382" s="264" t="s">
        <v>1232</v>
      </c>
      <c r="G382" s="262"/>
      <c r="H382" s="263" t="s">
        <v>19</v>
      </c>
      <c r="I382" s="265"/>
      <c r="J382" s="262"/>
      <c r="K382" s="262"/>
      <c r="L382" s="266"/>
      <c r="M382" s="267"/>
      <c r="N382" s="268"/>
      <c r="O382" s="268"/>
      <c r="P382" s="268"/>
      <c r="Q382" s="268"/>
      <c r="R382" s="268"/>
      <c r="S382" s="268"/>
      <c r="T382" s="269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70" t="s">
        <v>151</v>
      </c>
      <c r="AU382" s="270" t="s">
        <v>84</v>
      </c>
      <c r="AV382" s="15" t="s">
        <v>82</v>
      </c>
      <c r="AW382" s="15" t="s">
        <v>35</v>
      </c>
      <c r="AX382" s="15" t="s">
        <v>74</v>
      </c>
      <c r="AY382" s="270" t="s">
        <v>142</v>
      </c>
    </row>
    <row r="383" s="13" customFormat="1">
      <c r="A383" s="13"/>
      <c r="B383" s="235"/>
      <c r="C383" s="236"/>
      <c r="D383" s="237" t="s">
        <v>151</v>
      </c>
      <c r="E383" s="238" t="s">
        <v>19</v>
      </c>
      <c r="F383" s="239" t="s">
        <v>1274</v>
      </c>
      <c r="G383" s="236"/>
      <c r="H383" s="240">
        <v>5.04</v>
      </c>
      <c r="I383" s="241"/>
      <c r="J383" s="236"/>
      <c r="K383" s="236"/>
      <c r="L383" s="242"/>
      <c r="M383" s="243"/>
      <c r="N383" s="244"/>
      <c r="O383" s="244"/>
      <c r="P383" s="244"/>
      <c r="Q383" s="244"/>
      <c r="R383" s="244"/>
      <c r="S383" s="244"/>
      <c r="T383" s="245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6" t="s">
        <v>151</v>
      </c>
      <c r="AU383" s="246" t="s">
        <v>84</v>
      </c>
      <c r="AV383" s="13" t="s">
        <v>84</v>
      </c>
      <c r="AW383" s="13" t="s">
        <v>35</v>
      </c>
      <c r="AX383" s="13" t="s">
        <v>74</v>
      </c>
      <c r="AY383" s="246" t="s">
        <v>142</v>
      </c>
    </row>
    <row r="384" s="15" customFormat="1">
      <c r="A384" s="15"/>
      <c r="B384" s="261"/>
      <c r="C384" s="262"/>
      <c r="D384" s="237" t="s">
        <v>151</v>
      </c>
      <c r="E384" s="263" t="s">
        <v>19</v>
      </c>
      <c r="F384" s="264" t="s">
        <v>1500</v>
      </c>
      <c r="G384" s="262"/>
      <c r="H384" s="263" t="s">
        <v>19</v>
      </c>
      <c r="I384" s="265"/>
      <c r="J384" s="262"/>
      <c r="K384" s="262"/>
      <c r="L384" s="266"/>
      <c r="M384" s="267"/>
      <c r="N384" s="268"/>
      <c r="O384" s="268"/>
      <c r="P384" s="268"/>
      <c r="Q384" s="268"/>
      <c r="R384" s="268"/>
      <c r="S384" s="268"/>
      <c r="T384" s="269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70" t="s">
        <v>151</v>
      </c>
      <c r="AU384" s="270" t="s">
        <v>84</v>
      </c>
      <c r="AV384" s="15" t="s">
        <v>82</v>
      </c>
      <c r="AW384" s="15" t="s">
        <v>35</v>
      </c>
      <c r="AX384" s="15" t="s">
        <v>74</v>
      </c>
      <c r="AY384" s="270" t="s">
        <v>142</v>
      </c>
    </row>
    <row r="385" s="13" customFormat="1">
      <c r="A385" s="13"/>
      <c r="B385" s="235"/>
      <c r="C385" s="236"/>
      <c r="D385" s="237" t="s">
        <v>151</v>
      </c>
      <c r="E385" s="238" t="s">
        <v>19</v>
      </c>
      <c r="F385" s="239" t="s">
        <v>182</v>
      </c>
      <c r="G385" s="236"/>
      <c r="H385" s="240">
        <v>8</v>
      </c>
      <c r="I385" s="241"/>
      <c r="J385" s="236"/>
      <c r="K385" s="236"/>
      <c r="L385" s="242"/>
      <c r="M385" s="243"/>
      <c r="N385" s="244"/>
      <c r="O385" s="244"/>
      <c r="P385" s="244"/>
      <c r="Q385" s="244"/>
      <c r="R385" s="244"/>
      <c r="S385" s="244"/>
      <c r="T385" s="245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6" t="s">
        <v>151</v>
      </c>
      <c r="AU385" s="246" t="s">
        <v>84</v>
      </c>
      <c r="AV385" s="13" t="s">
        <v>84</v>
      </c>
      <c r="AW385" s="13" t="s">
        <v>35</v>
      </c>
      <c r="AX385" s="13" t="s">
        <v>74</v>
      </c>
      <c r="AY385" s="246" t="s">
        <v>142</v>
      </c>
    </row>
    <row r="386" s="14" customFormat="1">
      <c r="A386" s="14"/>
      <c r="B386" s="250"/>
      <c r="C386" s="251"/>
      <c r="D386" s="237" t="s">
        <v>151</v>
      </c>
      <c r="E386" s="252" t="s">
        <v>19</v>
      </c>
      <c r="F386" s="253" t="s">
        <v>196</v>
      </c>
      <c r="G386" s="251"/>
      <c r="H386" s="254">
        <v>63.539999999999999</v>
      </c>
      <c r="I386" s="255"/>
      <c r="J386" s="251"/>
      <c r="K386" s="251"/>
      <c r="L386" s="256"/>
      <c r="M386" s="257"/>
      <c r="N386" s="258"/>
      <c r="O386" s="258"/>
      <c r="P386" s="258"/>
      <c r="Q386" s="258"/>
      <c r="R386" s="258"/>
      <c r="S386" s="258"/>
      <c r="T386" s="259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60" t="s">
        <v>151</v>
      </c>
      <c r="AU386" s="260" t="s">
        <v>84</v>
      </c>
      <c r="AV386" s="14" t="s">
        <v>149</v>
      </c>
      <c r="AW386" s="14" t="s">
        <v>35</v>
      </c>
      <c r="AX386" s="14" t="s">
        <v>82</v>
      </c>
      <c r="AY386" s="260" t="s">
        <v>142</v>
      </c>
    </row>
    <row r="387" s="2" customFormat="1" ht="16.5" customHeight="1">
      <c r="A387" s="40"/>
      <c r="B387" s="41"/>
      <c r="C387" s="221" t="s">
        <v>1585</v>
      </c>
      <c r="D387" s="221" t="s">
        <v>145</v>
      </c>
      <c r="E387" s="222" t="s">
        <v>1586</v>
      </c>
      <c r="F387" s="223" t="s">
        <v>1587</v>
      </c>
      <c r="G387" s="224" t="s">
        <v>174</v>
      </c>
      <c r="H387" s="225">
        <v>0.65000000000000002</v>
      </c>
      <c r="I387" s="226"/>
      <c r="J387" s="227">
        <f>ROUND(I387*H387,2)</f>
        <v>0</v>
      </c>
      <c r="K387" s="228"/>
      <c r="L387" s="46"/>
      <c r="M387" s="229" t="s">
        <v>19</v>
      </c>
      <c r="N387" s="230" t="s">
        <v>45</v>
      </c>
      <c r="O387" s="86"/>
      <c r="P387" s="231">
        <f>O387*H387</f>
        <v>0</v>
      </c>
      <c r="Q387" s="231">
        <v>0</v>
      </c>
      <c r="R387" s="231">
        <f>Q387*H387</f>
        <v>0</v>
      </c>
      <c r="S387" s="231">
        <v>0</v>
      </c>
      <c r="T387" s="232">
        <f>S387*H387</f>
        <v>0</v>
      </c>
      <c r="U387" s="40"/>
      <c r="V387" s="40"/>
      <c r="W387" s="40"/>
      <c r="X387" s="40"/>
      <c r="Y387" s="40"/>
      <c r="Z387" s="40"/>
      <c r="AA387" s="40"/>
      <c r="AB387" s="40"/>
      <c r="AC387" s="40"/>
      <c r="AD387" s="40"/>
      <c r="AE387" s="40"/>
      <c r="AR387" s="233" t="s">
        <v>234</v>
      </c>
      <c r="AT387" s="233" t="s">
        <v>145</v>
      </c>
      <c r="AU387" s="233" t="s">
        <v>84</v>
      </c>
      <c r="AY387" s="19" t="s">
        <v>142</v>
      </c>
      <c r="BE387" s="234">
        <f>IF(N387="základní",J387,0)</f>
        <v>0</v>
      </c>
      <c r="BF387" s="234">
        <f>IF(N387="snížená",J387,0)</f>
        <v>0</v>
      </c>
      <c r="BG387" s="234">
        <f>IF(N387="zákl. přenesená",J387,0)</f>
        <v>0</v>
      </c>
      <c r="BH387" s="234">
        <f>IF(N387="sníž. přenesená",J387,0)</f>
        <v>0</v>
      </c>
      <c r="BI387" s="234">
        <f>IF(N387="nulová",J387,0)</f>
        <v>0</v>
      </c>
      <c r="BJ387" s="19" t="s">
        <v>82</v>
      </c>
      <c r="BK387" s="234">
        <f>ROUND(I387*H387,2)</f>
        <v>0</v>
      </c>
      <c r="BL387" s="19" t="s">
        <v>234</v>
      </c>
      <c r="BM387" s="233" t="s">
        <v>1588</v>
      </c>
    </row>
    <row r="388" s="2" customFormat="1">
      <c r="A388" s="40"/>
      <c r="B388" s="41"/>
      <c r="C388" s="42"/>
      <c r="D388" s="237" t="s">
        <v>157</v>
      </c>
      <c r="E388" s="42"/>
      <c r="F388" s="247" t="s">
        <v>1589</v>
      </c>
      <c r="G388" s="42"/>
      <c r="H388" s="42"/>
      <c r="I388" s="138"/>
      <c r="J388" s="42"/>
      <c r="K388" s="42"/>
      <c r="L388" s="46"/>
      <c r="M388" s="248"/>
      <c r="N388" s="249"/>
      <c r="O388" s="86"/>
      <c r="P388" s="86"/>
      <c r="Q388" s="86"/>
      <c r="R388" s="86"/>
      <c r="S388" s="86"/>
      <c r="T388" s="87"/>
      <c r="U388" s="40"/>
      <c r="V388" s="40"/>
      <c r="W388" s="40"/>
      <c r="X388" s="40"/>
      <c r="Y388" s="40"/>
      <c r="Z388" s="40"/>
      <c r="AA388" s="40"/>
      <c r="AB388" s="40"/>
      <c r="AC388" s="40"/>
      <c r="AD388" s="40"/>
      <c r="AE388" s="40"/>
      <c r="AT388" s="19" t="s">
        <v>157</v>
      </c>
      <c r="AU388" s="19" t="s">
        <v>84</v>
      </c>
    </row>
    <row r="389" s="13" customFormat="1">
      <c r="A389" s="13"/>
      <c r="B389" s="235"/>
      <c r="C389" s="236"/>
      <c r="D389" s="237" t="s">
        <v>151</v>
      </c>
      <c r="E389" s="238" t="s">
        <v>19</v>
      </c>
      <c r="F389" s="239" t="s">
        <v>1590</v>
      </c>
      <c r="G389" s="236"/>
      <c r="H389" s="240">
        <v>0.65000000000000002</v>
      </c>
      <c r="I389" s="241"/>
      <c r="J389" s="236"/>
      <c r="K389" s="236"/>
      <c r="L389" s="242"/>
      <c r="M389" s="243"/>
      <c r="N389" s="244"/>
      <c r="O389" s="244"/>
      <c r="P389" s="244"/>
      <c r="Q389" s="244"/>
      <c r="R389" s="244"/>
      <c r="S389" s="244"/>
      <c r="T389" s="245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6" t="s">
        <v>151</v>
      </c>
      <c r="AU389" s="246" t="s">
        <v>84</v>
      </c>
      <c r="AV389" s="13" t="s">
        <v>84</v>
      </c>
      <c r="AW389" s="13" t="s">
        <v>35</v>
      </c>
      <c r="AX389" s="13" t="s">
        <v>82</v>
      </c>
      <c r="AY389" s="246" t="s">
        <v>142</v>
      </c>
    </row>
    <row r="390" s="2" customFormat="1" ht="16.5" customHeight="1">
      <c r="A390" s="40"/>
      <c r="B390" s="41"/>
      <c r="C390" s="282" t="s">
        <v>1591</v>
      </c>
      <c r="D390" s="282" t="s">
        <v>263</v>
      </c>
      <c r="E390" s="283" t="s">
        <v>1592</v>
      </c>
      <c r="F390" s="284" t="s">
        <v>1593</v>
      </c>
      <c r="G390" s="285" t="s">
        <v>174</v>
      </c>
      <c r="H390" s="286">
        <v>0.65000000000000002</v>
      </c>
      <c r="I390" s="287"/>
      <c r="J390" s="288">
        <f>ROUND(I390*H390,2)</f>
        <v>0</v>
      </c>
      <c r="K390" s="289"/>
      <c r="L390" s="290"/>
      <c r="M390" s="291" t="s">
        <v>19</v>
      </c>
      <c r="N390" s="292" t="s">
        <v>45</v>
      </c>
      <c r="O390" s="86"/>
      <c r="P390" s="231">
        <f>O390*H390</f>
        <v>0</v>
      </c>
      <c r="Q390" s="231">
        <v>0</v>
      </c>
      <c r="R390" s="231">
        <f>Q390*H390</f>
        <v>0</v>
      </c>
      <c r="S390" s="231">
        <v>0</v>
      </c>
      <c r="T390" s="232">
        <f>S390*H390</f>
        <v>0</v>
      </c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R390" s="233" t="s">
        <v>313</v>
      </c>
      <c r="AT390" s="233" t="s">
        <v>263</v>
      </c>
      <c r="AU390" s="233" t="s">
        <v>84</v>
      </c>
      <c r="AY390" s="19" t="s">
        <v>142</v>
      </c>
      <c r="BE390" s="234">
        <f>IF(N390="základní",J390,0)</f>
        <v>0</v>
      </c>
      <c r="BF390" s="234">
        <f>IF(N390="snížená",J390,0)</f>
        <v>0</v>
      </c>
      <c r="BG390" s="234">
        <f>IF(N390="zákl. přenesená",J390,0)</f>
        <v>0</v>
      </c>
      <c r="BH390" s="234">
        <f>IF(N390="sníž. přenesená",J390,0)</f>
        <v>0</v>
      </c>
      <c r="BI390" s="234">
        <f>IF(N390="nulová",J390,0)</f>
        <v>0</v>
      </c>
      <c r="BJ390" s="19" t="s">
        <v>82</v>
      </c>
      <c r="BK390" s="234">
        <f>ROUND(I390*H390,2)</f>
        <v>0</v>
      </c>
      <c r="BL390" s="19" t="s">
        <v>234</v>
      </c>
      <c r="BM390" s="233" t="s">
        <v>1594</v>
      </c>
    </row>
    <row r="391" s="2" customFormat="1" ht="16.5" customHeight="1">
      <c r="A391" s="40"/>
      <c r="B391" s="41"/>
      <c r="C391" s="282" t="s">
        <v>1595</v>
      </c>
      <c r="D391" s="282" t="s">
        <v>263</v>
      </c>
      <c r="E391" s="283" t="s">
        <v>1596</v>
      </c>
      <c r="F391" s="284" t="s">
        <v>1597</v>
      </c>
      <c r="G391" s="285" t="s">
        <v>208</v>
      </c>
      <c r="H391" s="286">
        <v>3.6000000000000001</v>
      </c>
      <c r="I391" s="287"/>
      <c r="J391" s="288">
        <f>ROUND(I391*H391,2)</f>
        <v>0</v>
      </c>
      <c r="K391" s="289"/>
      <c r="L391" s="290"/>
      <c r="M391" s="291" t="s">
        <v>19</v>
      </c>
      <c r="N391" s="292" t="s">
        <v>45</v>
      </c>
      <c r="O391" s="86"/>
      <c r="P391" s="231">
        <f>O391*H391</f>
        <v>0</v>
      </c>
      <c r="Q391" s="231">
        <v>0</v>
      </c>
      <c r="R391" s="231">
        <f>Q391*H391</f>
        <v>0</v>
      </c>
      <c r="S391" s="231">
        <v>0</v>
      </c>
      <c r="T391" s="232">
        <f>S391*H391</f>
        <v>0</v>
      </c>
      <c r="U391" s="40"/>
      <c r="V391" s="40"/>
      <c r="W391" s="40"/>
      <c r="X391" s="40"/>
      <c r="Y391" s="40"/>
      <c r="Z391" s="40"/>
      <c r="AA391" s="40"/>
      <c r="AB391" s="40"/>
      <c r="AC391" s="40"/>
      <c r="AD391" s="40"/>
      <c r="AE391" s="40"/>
      <c r="AR391" s="233" t="s">
        <v>313</v>
      </c>
      <c r="AT391" s="233" t="s">
        <v>263</v>
      </c>
      <c r="AU391" s="233" t="s">
        <v>84</v>
      </c>
      <c r="AY391" s="19" t="s">
        <v>142</v>
      </c>
      <c r="BE391" s="234">
        <f>IF(N391="základní",J391,0)</f>
        <v>0</v>
      </c>
      <c r="BF391" s="234">
        <f>IF(N391="snížená",J391,0)</f>
        <v>0</v>
      </c>
      <c r="BG391" s="234">
        <f>IF(N391="zákl. přenesená",J391,0)</f>
        <v>0</v>
      </c>
      <c r="BH391" s="234">
        <f>IF(N391="sníž. přenesená",J391,0)</f>
        <v>0</v>
      </c>
      <c r="BI391" s="234">
        <f>IF(N391="nulová",J391,0)</f>
        <v>0</v>
      </c>
      <c r="BJ391" s="19" t="s">
        <v>82</v>
      </c>
      <c r="BK391" s="234">
        <f>ROUND(I391*H391,2)</f>
        <v>0</v>
      </c>
      <c r="BL391" s="19" t="s">
        <v>234</v>
      </c>
      <c r="BM391" s="233" t="s">
        <v>1598</v>
      </c>
    </row>
    <row r="392" s="2" customFormat="1" ht="16.5" customHeight="1">
      <c r="A392" s="40"/>
      <c r="B392" s="41"/>
      <c r="C392" s="221" t="s">
        <v>1599</v>
      </c>
      <c r="D392" s="221" t="s">
        <v>145</v>
      </c>
      <c r="E392" s="222" t="s">
        <v>1600</v>
      </c>
      <c r="F392" s="223" t="s">
        <v>1601</v>
      </c>
      <c r="G392" s="224" t="s">
        <v>208</v>
      </c>
      <c r="H392" s="225">
        <v>65</v>
      </c>
      <c r="I392" s="226"/>
      <c r="J392" s="227">
        <f>ROUND(I392*H392,2)</f>
        <v>0</v>
      </c>
      <c r="K392" s="228"/>
      <c r="L392" s="46"/>
      <c r="M392" s="229" t="s">
        <v>19</v>
      </c>
      <c r="N392" s="230" t="s">
        <v>45</v>
      </c>
      <c r="O392" s="86"/>
      <c r="P392" s="231">
        <f>O392*H392</f>
        <v>0</v>
      </c>
      <c r="Q392" s="231">
        <v>0</v>
      </c>
      <c r="R392" s="231">
        <f>Q392*H392</f>
        <v>0</v>
      </c>
      <c r="S392" s="231">
        <v>0.00029999999999999997</v>
      </c>
      <c r="T392" s="232">
        <f>S392*H392</f>
        <v>0.0195</v>
      </c>
      <c r="U392" s="40"/>
      <c r="V392" s="40"/>
      <c r="W392" s="40"/>
      <c r="X392" s="40"/>
      <c r="Y392" s="40"/>
      <c r="Z392" s="40"/>
      <c r="AA392" s="40"/>
      <c r="AB392" s="40"/>
      <c r="AC392" s="40"/>
      <c r="AD392" s="40"/>
      <c r="AE392" s="40"/>
      <c r="AR392" s="233" t="s">
        <v>234</v>
      </c>
      <c r="AT392" s="233" t="s">
        <v>145</v>
      </c>
      <c r="AU392" s="233" t="s">
        <v>84</v>
      </c>
      <c r="AY392" s="19" t="s">
        <v>142</v>
      </c>
      <c r="BE392" s="234">
        <f>IF(N392="základní",J392,0)</f>
        <v>0</v>
      </c>
      <c r="BF392" s="234">
        <f>IF(N392="snížená",J392,0)</f>
        <v>0</v>
      </c>
      <c r="BG392" s="234">
        <f>IF(N392="zákl. přenesená",J392,0)</f>
        <v>0</v>
      </c>
      <c r="BH392" s="234">
        <f>IF(N392="sníž. přenesená",J392,0)</f>
        <v>0</v>
      </c>
      <c r="BI392" s="234">
        <f>IF(N392="nulová",J392,0)</f>
        <v>0</v>
      </c>
      <c r="BJ392" s="19" t="s">
        <v>82</v>
      </c>
      <c r="BK392" s="234">
        <f>ROUND(I392*H392,2)</f>
        <v>0</v>
      </c>
      <c r="BL392" s="19" t="s">
        <v>234</v>
      </c>
      <c r="BM392" s="233" t="s">
        <v>1602</v>
      </c>
    </row>
    <row r="393" s="13" customFormat="1">
      <c r="A393" s="13"/>
      <c r="B393" s="235"/>
      <c r="C393" s="236"/>
      <c r="D393" s="237" t="s">
        <v>151</v>
      </c>
      <c r="E393" s="238" t="s">
        <v>19</v>
      </c>
      <c r="F393" s="239" t="s">
        <v>482</v>
      </c>
      <c r="G393" s="236"/>
      <c r="H393" s="240">
        <v>65</v>
      </c>
      <c r="I393" s="241"/>
      <c r="J393" s="236"/>
      <c r="K393" s="236"/>
      <c r="L393" s="242"/>
      <c r="M393" s="243"/>
      <c r="N393" s="244"/>
      <c r="O393" s="244"/>
      <c r="P393" s="244"/>
      <c r="Q393" s="244"/>
      <c r="R393" s="244"/>
      <c r="S393" s="244"/>
      <c r="T393" s="245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6" t="s">
        <v>151</v>
      </c>
      <c r="AU393" s="246" t="s">
        <v>84</v>
      </c>
      <c r="AV393" s="13" t="s">
        <v>84</v>
      </c>
      <c r="AW393" s="13" t="s">
        <v>35</v>
      </c>
      <c r="AX393" s="13" t="s">
        <v>82</v>
      </c>
      <c r="AY393" s="246" t="s">
        <v>142</v>
      </c>
    </row>
    <row r="394" s="12" customFormat="1" ht="22.8" customHeight="1">
      <c r="A394" s="12"/>
      <c r="B394" s="205"/>
      <c r="C394" s="206"/>
      <c r="D394" s="207" t="s">
        <v>73</v>
      </c>
      <c r="E394" s="219" t="s">
        <v>1603</v>
      </c>
      <c r="F394" s="219" t="s">
        <v>1604</v>
      </c>
      <c r="G394" s="206"/>
      <c r="H394" s="206"/>
      <c r="I394" s="209"/>
      <c r="J394" s="220">
        <f>BK394</f>
        <v>0</v>
      </c>
      <c r="K394" s="206"/>
      <c r="L394" s="211"/>
      <c r="M394" s="212"/>
      <c r="N394" s="213"/>
      <c r="O394" s="213"/>
      <c r="P394" s="214">
        <f>SUM(P395:P406)</f>
        <v>0</v>
      </c>
      <c r="Q394" s="213"/>
      <c r="R394" s="214">
        <f>SUM(R395:R406)</f>
        <v>0.41505800000000004</v>
      </c>
      <c r="S394" s="213"/>
      <c r="T394" s="215">
        <f>SUM(T395:T406)</f>
        <v>0.12225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16" t="s">
        <v>84</v>
      </c>
      <c r="AT394" s="217" t="s">
        <v>73</v>
      </c>
      <c r="AU394" s="217" t="s">
        <v>82</v>
      </c>
      <c r="AY394" s="216" t="s">
        <v>142</v>
      </c>
      <c r="BK394" s="218">
        <f>SUM(BK395:BK406)</f>
        <v>0</v>
      </c>
    </row>
    <row r="395" s="2" customFormat="1" ht="16.5" customHeight="1">
      <c r="A395" s="40"/>
      <c r="B395" s="41"/>
      <c r="C395" s="221" t="s">
        <v>1605</v>
      </c>
      <c r="D395" s="221" t="s">
        <v>145</v>
      </c>
      <c r="E395" s="222" t="s">
        <v>1606</v>
      </c>
      <c r="F395" s="223" t="s">
        <v>1607</v>
      </c>
      <c r="G395" s="224" t="s">
        <v>174</v>
      </c>
      <c r="H395" s="225">
        <v>21.98</v>
      </c>
      <c r="I395" s="226"/>
      <c r="J395" s="227">
        <f>ROUND(I395*H395,2)</f>
        <v>0</v>
      </c>
      <c r="K395" s="228"/>
      <c r="L395" s="46"/>
      <c r="M395" s="229" t="s">
        <v>19</v>
      </c>
      <c r="N395" s="230" t="s">
        <v>45</v>
      </c>
      <c r="O395" s="86"/>
      <c r="P395" s="231">
        <f>O395*H395</f>
        <v>0</v>
      </c>
      <c r="Q395" s="231">
        <v>0.00029999999999999997</v>
      </c>
      <c r="R395" s="231">
        <f>Q395*H395</f>
        <v>0.0065939999999999992</v>
      </c>
      <c r="S395" s="231">
        <v>0</v>
      </c>
      <c r="T395" s="232">
        <f>S395*H395</f>
        <v>0</v>
      </c>
      <c r="U395" s="40"/>
      <c r="V395" s="40"/>
      <c r="W395" s="40"/>
      <c r="X395" s="40"/>
      <c r="Y395" s="40"/>
      <c r="Z395" s="40"/>
      <c r="AA395" s="40"/>
      <c r="AB395" s="40"/>
      <c r="AC395" s="40"/>
      <c r="AD395" s="40"/>
      <c r="AE395" s="40"/>
      <c r="AR395" s="233" t="s">
        <v>234</v>
      </c>
      <c r="AT395" s="233" t="s">
        <v>145</v>
      </c>
      <c r="AU395" s="233" t="s">
        <v>84</v>
      </c>
      <c r="AY395" s="19" t="s">
        <v>142</v>
      </c>
      <c r="BE395" s="234">
        <f>IF(N395="základní",J395,0)</f>
        <v>0</v>
      </c>
      <c r="BF395" s="234">
        <f>IF(N395="snížená",J395,0)</f>
        <v>0</v>
      </c>
      <c r="BG395" s="234">
        <f>IF(N395="zákl. přenesená",J395,0)</f>
        <v>0</v>
      </c>
      <c r="BH395" s="234">
        <f>IF(N395="sníž. přenesená",J395,0)</f>
        <v>0</v>
      </c>
      <c r="BI395" s="234">
        <f>IF(N395="nulová",J395,0)</f>
        <v>0</v>
      </c>
      <c r="BJ395" s="19" t="s">
        <v>82</v>
      </c>
      <c r="BK395" s="234">
        <f>ROUND(I395*H395,2)</f>
        <v>0</v>
      </c>
      <c r="BL395" s="19" t="s">
        <v>234</v>
      </c>
      <c r="BM395" s="233" t="s">
        <v>1608</v>
      </c>
    </row>
    <row r="396" s="2" customFormat="1" ht="16.5" customHeight="1">
      <c r="A396" s="40"/>
      <c r="B396" s="41"/>
      <c r="C396" s="221" t="s">
        <v>1609</v>
      </c>
      <c r="D396" s="221" t="s">
        <v>145</v>
      </c>
      <c r="E396" s="222" t="s">
        <v>1610</v>
      </c>
      <c r="F396" s="223" t="s">
        <v>1611</v>
      </c>
      <c r="G396" s="224" t="s">
        <v>174</v>
      </c>
      <c r="H396" s="225">
        <v>1.5</v>
      </c>
      <c r="I396" s="226"/>
      <c r="J396" s="227">
        <f>ROUND(I396*H396,2)</f>
        <v>0</v>
      </c>
      <c r="K396" s="228"/>
      <c r="L396" s="46"/>
      <c r="M396" s="229" t="s">
        <v>19</v>
      </c>
      <c r="N396" s="230" t="s">
        <v>45</v>
      </c>
      <c r="O396" s="86"/>
      <c r="P396" s="231">
        <f>O396*H396</f>
        <v>0</v>
      </c>
      <c r="Q396" s="231">
        <v>0</v>
      </c>
      <c r="R396" s="231">
        <f>Q396*H396</f>
        <v>0</v>
      </c>
      <c r="S396" s="231">
        <v>0.081500000000000003</v>
      </c>
      <c r="T396" s="232">
        <f>S396*H396</f>
        <v>0.12225</v>
      </c>
      <c r="U396" s="40"/>
      <c r="V396" s="40"/>
      <c r="W396" s="40"/>
      <c r="X396" s="40"/>
      <c r="Y396" s="40"/>
      <c r="Z396" s="40"/>
      <c r="AA396" s="40"/>
      <c r="AB396" s="40"/>
      <c r="AC396" s="40"/>
      <c r="AD396" s="40"/>
      <c r="AE396" s="40"/>
      <c r="AR396" s="233" t="s">
        <v>234</v>
      </c>
      <c r="AT396" s="233" t="s">
        <v>145</v>
      </c>
      <c r="AU396" s="233" t="s">
        <v>84</v>
      </c>
      <c r="AY396" s="19" t="s">
        <v>142</v>
      </c>
      <c r="BE396" s="234">
        <f>IF(N396="základní",J396,0)</f>
        <v>0</v>
      </c>
      <c r="BF396" s="234">
        <f>IF(N396="snížená",J396,0)</f>
        <v>0</v>
      </c>
      <c r="BG396" s="234">
        <f>IF(N396="zákl. přenesená",J396,0)</f>
        <v>0</v>
      </c>
      <c r="BH396" s="234">
        <f>IF(N396="sníž. přenesená",J396,0)</f>
        <v>0</v>
      </c>
      <c r="BI396" s="234">
        <f>IF(N396="nulová",J396,0)</f>
        <v>0</v>
      </c>
      <c r="BJ396" s="19" t="s">
        <v>82</v>
      </c>
      <c r="BK396" s="234">
        <f>ROUND(I396*H396,2)</f>
        <v>0</v>
      </c>
      <c r="BL396" s="19" t="s">
        <v>234</v>
      </c>
      <c r="BM396" s="233" t="s">
        <v>1612</v>
      </c>
    </row>
    <row r="397" s="2" customFormat="1" ht="21.75" customHeight="1">
      <c r="A397" s="40"/>
      <c r="B397" s="41"/>
      <c r="C397" s="221" t="s">
        <v>1613</v>
      </c>
      <c r="D397" s="221" t="s">
        <v>145</v>
      </c>
      <c r="E397" s="222" t="s">
        <v>1614</v>
      </c>
      <c r="F397" s="223" t="s">
        <v>1615</v>
      </c>
      <c r="G397" s="224" t="s">
        <v>174</v>
      </c>
      <c r="H397" s="225">
        <v>19.600000000000001</v>
      </c>
      <c r="I397" s="226"/>
      <c r="J397" s="227">
        <f>ROUND(I397*H397,2)</f>
        <v>0</v>
      </c>
      <c r="K397" s="228"/>
      <c r="L397" s="46"/>
      <c r="M397" s="229" t="s">
        <v>19</v>
      </c>
      <c r="N397" s="230" t="s">
        <v>45</v>
      </c>
      <c r="O397" s="86"/>
      <c r="P397" s="231">
        <f>O397*H397</f>
        <v>0</v>
      </c>
      <c r="Q397" s="231">
        <v>0.0060499999999999998</v>
      </c>
      <c r="R397" s="231">
        <f>Q397*H397</f>
        <v>0.11858000000000001</v>
      </c>
      <c r="S397" s="231">
        <v>0</v>
      </c>
      <c r="T397" s="232">
        <f>S397*H397</f>
        <v>0</v>
      </c>
      <c r="U397" s="40"/>
      <c r="V397" s="40"/>
      <c r="W397" s="40"/>
      <c r="X397" s="40"/>
      <c r="Y397" s="40"/>
      <c r="Z397" s="40"/>
      <c r="AA397" s="40"/>
      <c r="AB397" s="40"/>
      <c r="AC397" s="40"/>
      <c r="AD397" s="40"/>
      <c r="AE397" s="40"/>
      <c r="AR397" s="233" t="s">
        <v>234</v>
      </c>
      <c r="AT397" s="233" t="s">
        <v>145</v>
      </c>
      <c r="AU397" s="233" t="s">
        <v>84</v>
      </c>
      <c r="AY397" s="19" t="s">
        <v>142</v>
      </c>
      <c r="BE397" s="234">
        <f>IF(N397="základní",J397,0)</f>
        <v>0</v>
      </c>
      <c r="BF397" s="234">
        <f>IF(N397="snížená",J397,0)</f>
        <v>0</v>
      </c>
      <c r="BG397" s="234">
        <f>IF(N397="zákl. přenesená",J397,0)</f>
        <v>0</v>
      </c>
      <c r="BH397" s="234">
        <f>IF(N397="sníž. přenesená",J397,0)</f>
        <v>0</v>
      </c>
      <c r="BI397" s="234">
        <f>IF(N397="nulová",J397,0)</f>
        <v>0</v>
      </c>
      <c r="BJ397" s="19" t="s">
        <v>82</v>
      </c>
      <c r="BK397" s="234">
        <f>ROUND(I397*H397,2)</f>
        <v>0</v>
      </c>
      <c r="BL397" s="19" t="s">
        <v>234</v>
      </c>
      <c r="BM397" s="233" t="s">
        <v>1616</v>
      </c>
    </row>
    <row r="398" s="13" customFormat="1">
      <c r="A398" s="13"/>
      <c r="B398" s="235"/>
      <c r="C398" s="236"/>
      <c r="D398" s="237" t="s">
        <v>151</v>
      </c>
      <c r="E398" s="238" t="s">
        <v>19</v>
      </c>
      <c r="F398" s="239" t="s">
        <v>1617</v>
      </c>
      <c r="G398" s="236"/>
      <c r="H398" s="240">
        <v>7</v>
      </c>
      <c r="I398" s="241"/>
      <c r="J398" s="236"/>
      <c r="K398" s="236"/>
      <c r="L398" s="242"/>
      <c r="M398" s="243"/>
      <c r="N398" s="244"/>
      <c r="O398" s="244"/>
      <c r="P398" s="244"/>
      <c r="Q398" s="244"/>
      <c r="R398" s="244"/>
      <c r="S398" s="244"/>
      <c r="T398" s="245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6" t="s">
        <v>151</v>
      </c>
      <c r="AU398" s="246" t="s">
        <v>84</v>
      </c>
      <c r="AV398" s="13" t="s">
        <v>84</v>
      </c>
      <c r="AW398" s="13" t="s">
        <v>35</v>
      </c>
      <c r="AX398" s="13" t="s">
        <v>74</v>
      </c>
      <c r="AY398" s="246" t="s">
        <v>142</v>
      </c>
    </row>
    <row r="399" s="13" customFormat="1">
      <c r="A399" s="13"/>
      <c r="B399" s="235"/>
      <c r="C399" s="236"/>
      <c r="D399" s="237" t="s">
        <v>151</v>
      </c>
      <c r="E399" s="238" t="s">
        <v>19</v>
      </c>
      <c r="F399" s="239" t="s">
        <v>1618</v>
      </c>
      <c r="G399" s="236"/>
      <c r="H399" s="240">
        <v>11.52</v>
      </c>
      <c r="I399" s="241"/>
      <c r="J399" s="236"/>
      <c r="K399" s="236"/>
      <c r="L399" s="242"/>
      <c r="M399" s="243"/>
      <c r="N399" s="244"/>
      <c r="O399" s="244"/>
      <c r="P399" s="244"/>
      <c r="Q399" s="244"/>
      <c r="R399" s="244"/>
      <c r="S399" s="244"/>
      <c r="T399" s="245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46" t="s">
        <v>151</v>
      </c>
      <c r="AU399" s="246" t="s">
        <v>84</v>
      </c>
      <c r="AV399" s="13" t="s">
        <v>84</v>
      </c>
      <c r="AW399" s="13" t="s">
        <v>35</v>
      </c>
      <c r="AX399" s="13" t="s">
        <v>74</v>
      </c>
      <c r="AY399" s="246" t="s">
        <v>142</v>
      </c>
    </row>
    <row r="400" s="13" customFormat="1">
      <c r="A400" s="13"/>
      <c r="B400" s="235"/>
      <c r="C400" s="236"/>
      <c r="D400" s="237" t="s">
        <v>151</v>
      </c>
      <c r="E400" s="238" t="s">
        <v>19</v>
      </c>
      <c r="F400" s="239" t="s">
        <v>1619</v>
      </c>
      <c r="G400" s="236"/>
      <c r="H400" s="240">
        <v>1.0800000000000001</v>
      </c>
      <c r="I400" s="241"/>
      <c r="J400" s="236"/>
      <c r="K400" s="236"/>
      <c r="L400" s="242"/>
      <c r="M400" s="243"/>
      <c r="N400" s="244"/>
      <c r="O400" s="244"/>
      <c r="P400" s="244"/>
      <c r="Q400" s="244"/>
      <c r="R400" s="244"/>
      <c r="S400" s="244"/>
      <c r="T400" s="245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46" t="s">
        <v>151</v>
      </c>
      <c r="AU400" s="246" t="s">
        <v>84</v>
      </c>
      <c r="AV400" s="13" t="s">
        <v>84</v>
      </c>
      <c r="AW400" s="13" t="s">
        <v>35</v>
      </c>
      <c r="AX400" s="13" t="s">
        <v>74</v>
      </c>
      <c r="AY400" s="246" t="s">
        <v>142</v>
      </c>
    </row>
    <row r="401" s="14" customFormat="1">
      <c r="A401" s="14"/>
      <c r="B401" s="250"/>
      <c r="C401" s="251"/>
      <c r="D401" s="237" t="s">
        <v>151</v>
      </c>
      <c r="E401" s="252" t="s">
        <v>19</v>
      </c>
      <c r="F401" s="253" t="s">
        <v>196</v>
      </c>
      <c r="G401" s="251"/>
      <c r="H401" s="254">
        <v>19.600000000000001</v>
      </c>
      <c r="I401" s="255"/>
      <c r="J401" s="251"/>
      <c r="K401" s="251"/>
      <c r="L401" s="256"/>
      <c r="M401" s="257"/>
      <c r="N401" s="258"/>
      <c r="O401" s="258"/>
      <c r="P401" s="258"/>
      <c r="Q401" s="258"/>
      <c r="R401" s="258"/>
      <c r="S401" s="258"/>
      <c r="T401" s="259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60" t="s">
        <v>151</v>
      </c>
      <c r="AU401" s="260" t="s">
        <v>84</v>
      </c>
      <c r="AV401" s="14" t="s">
        <v>149</v>
      </c>
      <c r="AW401" s="14" t="s">
        <v>35</v>
      </c>
      <c r="AX401" s="14" t="s">
        <v>82</v>
      </c>
      <c r="AY401" s="260" t="s">
        <v>142</v>
      </c>
    </row>
    <row r="402" s="2" customFormat="1" ht="16.5" customHeight="1">
      <c r="A402" s="40"/>
      <c r="B402" s="41"/>
      <c r="C402" s="282" t="s">
        <v>1620</v>
      </c>
      <c r="D402" s="282" t="s">
        <v>263</v>
      </c>
      <c r="E402" s="283" t="s">
        <v>1621</v>
      </c>
      <c r="F402" s="284" t="s">
        <v>1622</v>
      </c>
      <c r="G402" s="285" t="s">
        <v>174</v>
      </c>
      <c r="H402" s="286">
        <v>21.559999999999999</v>
      </c>
      <c r="I402" s="287"/>
      <c r="J402" s="288">
        <f>ROUND(I402*H402,2)</f>
        <v>0</v>
      </c>
      <c r="K402" s="289"/>
      <c r="L402" s="290"/>
      <c r="M402" s="291" t="s">
        <v>19</v>
      </c>
      <c r="N402" s="292" t="s">
        <v>45</v>
      </c>
      <c r="O402" s="86"/>
      <c r="P402" s="231">
        <f>O402*H402</f>
        <v>0</v>
      </c>
      <c r="Q402" s="231">
        <v>0.0126</v>
      </c>
      <c r="R402" s="231">
        <f>Q402*H402</f>
        <v>0.27165600000000001</v>
      </c>
      <c r="S402" s="231">
        <v>0</v>
      </c>
      <c r="T402" s="232">
        <f>S402*H402</f>
        <v>0</v>
      </c>
      <c r="U402" s="40"/>
      <c r="V402" s="40"/>
      <c r="W402" s="40"/>
      <c r="X402" s="40"/>
      <c r="Y402" s="40"/>
      <c r="Z402" s="40"/>
      <c r="AA402" s="40"/>
      <c r="AB402" s="40"/>
      <c r="AC402" s="40"/>
      <c r="AD402" s="40"/>
      <c r="AE402" s="40"/>
      <c r="AR402" s="233" t="s">
        <v>313</v>
      </c>
      <c r="AT402" s="233" t="s">
        <v>263</v>
      </c>
      <c r="AU402" s="233" t="s">
        <v>84</v>
      </c>
      <c r="AY402" s="19" t="s">
        <v>142</v>
      </c>
      <c r="BE402" s="234">
        <f>IF(N402="základní",J402,0)</f>
        <v>0</v>
      </c>
      <c r="BF402" s="234">
        <f>IF(N402="snížená",J402,0)</f>
        <v>0</v>
      </c>
      <c r="BG402" s="234">
        <f>IF(N402="zákl. přenesená",J402,0)</f>
        <v>0</v>
      </c>
      <c r="BH402" s="234">
        <f>IF(N402="sníž. přenesená",J402,0)</f>
        <v>0</v>
      </c>
      <c r="BI402" s="234">
        <f>IF(N402="nulová",J402,0)</f>
        <v>0</v>
      </c>
      <c r="BJ402" s="19" t="s">
        <v>82</v>
      </c>
      <c r="BK402" s="234">
        <f>ROUND(I402*H402,2)</f>
        <v>0</v>
      </c>
      <c r="BL402" s="19" t="s">
        <v>234</v>
      </c>
      <c r="BM402" s="233" t="s">
        <v>1623</v>
      </c>
    </row>
    <row r="403" s="13" customFormat="1">
      <c r="A403" s="13"/>
      <c r="B403" s="235"/>
      <c r="C403" s="236"/>
      <c r="D403" s="237" t="s">
        <v>151</v>
      </c>
      <c r="E403" s="236"/>
      <c r="F403" s="239" t="s">
        <v>1624</v>
      </c>
      <c r="G403" s="236"/>
      <c r="H403" s="240">
        <v>21.559999999999999</v>
      </c>
      <c r="I403" s="241"/>
      <c r="J403" s="236"/>
      <c r="K403" s="236"/>
      <c r="L403" s="242"/>
      <c r="M403" s="243"/>
      <c r="N403" s="244"/>
      <c r="O403" s="244"/>
      <c r="P403" s="244"/>
      <c r="Q403" s="244"/>
      <c r="R403" s="244"/>
      <c r="S403" s="244"/>
      <c r="T403" s="245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6" t="s">
        <v>151</v>
      </c>
      <c r="AU403" s="246" t="s">
        <v>84</v>
      </c>
      <c r="AV403" s="13" t="s">
        <v>84</v>
      </c>
      <c r="AW403" s="13" t="s">
        <v>4</v>
      </c>
      <c r="AX403" s="13" t="s">
        <v>82</v>
      </c>
      <c r="AY403" s="246" t="s">
        <v>142</v>
      </c>
    </row>
    <row r="404" s="2" customFormat="1" ht="16.5" customHeight="1">
      <c r="A404" s="40"/>
      <c r="B404" s="41"/>
      <c r="C404" s="221" t="s">
        <v>1625</v>
      </c>
      <c r="D404" s="221" t="s">
        <v>145</v>
      </c>
      <c r="E404" s="222" t="s">
        <v>1626</v>
      </c>
      <c r="F404" s="223" t="s">
        <v>1627</v>
      </c>
      <c r="G404" s="224" t="s">
        <v>174</v>
      </c>
      <c r="H404" s="225">
        <v>19.600000000000001</v>
      </c>
      <c r="I404" s="226"/>
      <c r="J404" s="227">
        <f>ROUND(I404*H404,2)</f>
        <v>0</v>
      </c>
      <c r="K404" s="228"/>
      <c r="L404" s="46"/>
      <c r="M404" s="229" t="s">
        <v>19</v>
      </c>
      <c r="N404" s="230" t="s">
        <v>45</v>
      </c>
      <c r="O404" s="86"/>
      <c r="P404" s="231">
        <f>O404*H404</f>
        <v>0</v>
      </c>
      <c r="Q404" s="231">
        <v>0.00093000000000000005</v>
      </c>
      <c r="R404" s="231">
        <f>Q404*H404</f>
        <v>0.018228000000000001</v>
      </c>
      <c r="S404" s="231">
        <v>0</v>
      </c>
      <c r="T404" s="232">
        <f>S404*H404</f>
        <v>0</v>
      </c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R404" s="233" t="s">
        <v>234</v>
      </c>
      <c r="AT404" s="233" t="s">
        <v>145</v>
      </c>
      <c r="AU404" s="233" t="s">
        <v>84</v>
      </c>
      <c r="AY404" s="19" t="s">
        <v>142</v>
      </c>
      <c r="BE404" s="234">
        <f>IF(N404="základní",J404,0)</f>
        <v>0</v>
      </c>
      <c r="BF404" s="234">
        <f>IF(N404="snížená",J404,0)</f>
        <v>0</v>
      </c>
      <c r="BG404" s="234">
        <f>IF(N404="zákl. přenesená",J404,0)</f>
        <v>0</v>
      </c>
      <c r="BH404" s="234">
        <f>IF(N404="sníž. přenesená",J404,0)</f>
        <v>0</v>
      </c>
      <c r="BI404" s="234">
        <f>IF(N404="nulová",J404,0)</f>
        <v>0</v>
      </c>
      <c r="BJ404" s="19" t="s">
        <v>82</v>
      </c>
      <c r="BK404" s="234">
        <f>ROUND(I404*H404,2)</f>
        <v>0</v>
      </c>
      <c r="BL404" s="19" t="s">
        <v>234</v>
      </c>
      <c r="BM404" s="233" t="s">
        <v>1628</v>
      </c>
    </row>
    <row r="405" s="2" customFormat="1" ht="16.5" customHeight="1">
      <c r="A405" s="40"/>
      <c r="B405" s="41"/>
      <c r="C405" s="221" t="s">
        <v>1629</v>
      </c>
      <c r="D405" s="221" t="s">
        <v>145</v>
      </c>
      <c r="E405" s="222" t="s">
        <v>1630</v>
      </c>
      <c r="F405" s="223" t="s">
        <v>1631</v>
      </c>
      <c r="G405" s="224" t="s">
        <v>174</v>
      </c>
      <c r="H405" s="225">
        <v>19.600000000000001</v>
      </c>
      <c r="I405" s="226"/>
      <c r="J405" s="227">
        <f>ROUND(I405*H405,2)</f>
        <v>0</v>
      </c>
      <c r="K405" s="228"/>
      <c r="L405" s="46"/>
      <c r="M405" s="229" t="s">
        <v>19</v>
      </c>
      <c r="N405" s="230" t="s">
        <v>45</v>
      </c>
      <c r="O405" s="86"/>
      <c r="P405" s="231">
        <f>O405*H405</f>
        <v>0</v>
      </c>
      <c r="Q405" s="231">
        <v>0</v>
      </c>
      <c r="R405" s="231">
        <f>Q405*H405</f>
        <v>0</v>
      </c>
      <c r="S405" s="231">
        <v>0</v>
      </c>
      <c r="T405" s="232">
        <f>S405*H405</f>
        <v>0</v>
      </c>
      <c r="U405" s="40"/>
      <c r="V405" s="40"/>
      <c r="W405" s="40"/>
      <c r="X405" s="40"/>
      <c r="Y405" s="40"/>
      <c r="Z405" s="40"/>
      <c r="AA405" s="40"/>
      <c r="AB405" s="40"/>
      <c r="AC405" s="40"/>
      <c r="AD405" s="40"/>
      <c r="AE405" s="40"/>
      <c r="AR405" s="233" t="s">
        <v>234</v>
      </c>
      <c r="AT405" s="233" t="s">
        <v>145</v>
      </c>
      <c r="AU405" s="233" t="s">
        <v>84</v>
      </c>
      <c r="AY405" s="19" t="s">
        <v>142</v>
      </c>
      <c r="BE405" s="234">
        <f>IF(N405="základní",J405,0)</f>
        <v>0</v>
      </c>
      <c r="BF405" s="234">
        <f>IF(N405="snížená",J405,0)</f>
        <v>0</v>
      </c>
      <c r="BG405" s="234">
        <f>IF(N405="zákl. přenesená",J405,0)</f>
        <v>0</v>
      </c>
      <c r="BH405" s="234">
        <f>IF(N405="sníž. přenesená",J405,0)</f>
        <v>0</v>
      </c>
      <c r="BI405" s="234">
        <f>IF(N405="nulová",J405,0)</f>
        <v>0</v>
      </c>
      <c r="BJ405" s="19" t="s">
        <v>82</v>
      </c>
      <c r="BK405" s="234">
        <f>ROUND(I405*H405,2)</f>
        <v>0</v>
      </c>
      <c r="BL405" s="19" t="s">
        <v>234</v>
      </c>
      <c r="BM405" s="233" t="s">
        <v>1632</v>
      </c>
    </row>
    <row r="406" s="2" customFormat="1" ht="21.75" customHeight="1">
      <c r="A406" s="40"/>
      <c r="B406" s="41"/>
      <c r="C406" s="221" t="s">
        <v>1633</v>
      </c>
      <c r="D406" s="221" t="s">
        <v>145</v>
      </c>
      <c r="E406" s="222" t="s">
        <v>1634</v>
      </c>
      <c r="F406" s="223" t="s">
        <v>1635</v>
      </c>
      <c r="G406" s="224" t="s">
        <v>478</v>
      </c>
      <c r="H406" s="293"/>
      <c r="I406" s="226"/>
      <c r="J406" s="227">
        <f>ROUND(I406*H406,2)</f>
        <v>0</v>
      </c>
      <c r="K406" s="228"/>
      <c r="L406" s="46"/>
      <c r="M406" s="229" t="s">
        <v>19</v>
      </c>
      <c r="N406" s="230" t="s">
        <v>45</v>
      </c>
      <c r="O406" s="86"/>
      <c r="P406" s="231">
        <f>O406*H406</f>
        <v>0</v>
      </c>
      <c r="Q406" s="231">
        <v>0</v>
      </c>
      <c r="R406" s="231">
        <f>Q406*H406</f>
        <v>0</v>
      </c>
      <c r="S406" s="231">
        <v>0</v>
      </c>
      <c r="T406" s="232">
        <f>S406*H406</f>
        <v>0</v>
      </c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R406" s="233" t="s">
        <v>234</v>
      </c>
      <c r="AT406" s="233" t="s">
        <v>145</v>
      </c>
      <c r="AU406" s="233" t="s">
        <v>84</v>
      </c>
      <c r="AY406" s="19" t="s">
        <v>142</v>
      </c>
      <c r="BE406" s="234">
        <f>IF(N406="základní",J406,0)</f>
        <v>0</v>
      </c>
      <c r="BF406" s="234">
        <f>IF(N406="snížená",J406,0)</f>
        <v>0</v>
      </c>
      <c r="BG406" s="234">
        <f>IF(N406="zákl. přenesená",J406,0)</f>
        <v>0</v>
      </c>
      <c r="BH406" s="234">
        <f>IF(N406="sníž. přenesená",J406,0)</f>
        <v>0</v>
      </c>
      <c r="BI406" s="234">
        <f>IF(N406="nulová",J406,0)</f>
        <v>0</v>
      </c>
      <c r="BJ406" s="19" t="s">
        <v>82</v>
      </c>
      <c r="BK406" s="234">
        <f>ROUND(I406*H406,2)</f>
        <v>0</v>
      </c>
      <c r="BL406" s="19" t="s">
        <v>234</v>
      </c>
      <c r="BM406" s="233" t="s">
        <v>1636</v>
      </c>
    </row>
    <row r="407" s="12" customFormat="1" ht="22.8" customHeight="1">
      <c r="A407" s="12"/>
      <c r="B407" s="205"/>
      <c r="C407" s="206"/>
      <c r="D407" s="207" t="s">
        <v>73</v>
      </c>
      <c r="E407" s="219" t="s">
        <v>1164</v>
      </c>
      <c r="F407" s="219" t="s">
        <v>1165</v>
      </c>
      <c r="G407" s="206"/>
      <c r="H407" s="206"/>
      <c r="I407" s="209"/>
      <c r="J407" s="220">
        <f>BK407</f>
        <v>0</v>
      </c>
      <c r="K407" s="206"/>
      <c r="L407" s="211"/>
      <c r="M407" s="212"/>
      <c r="N407" s="213"/>
      <c r="O407" s="213"/>
      <c r="P407" s="214">
        <f>SUM(P408:P431)</f>
        <v>0</v>
      </c>
      <c r="Q407" s="213"/>
      <c r="R407" s="214">
        <f>SUM(R408:R431)</f>
        <v>0.14950980000000003</v>
      </c>
      <c r="S407" s="213"/>
      <c r="T407" s="215">
        <f>SUM(T408:T431)</f>
        <v>0</v>
      </c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R407" s="216" t="s">
        <v>84</v>
      </c>
      <c r="AT407" s="217" t="s">
        <v>73</v>
      </c>
      <c r="AU407" s="217" t="s">
        <v>82</v>
      </c>
      <c r="AY407" s="216" t="s">
        <v>142</v>
      </c>
      <c r="BK407" s="218">
        <f>SUM(BK408:BK431)</f>
        <v>0</v>
      </c>
    </row>
    <row r="408" s="2" customFormat="1" ht="16.5" customHeight="1">
      <c r="A408" s="40"/>
      <c r="B408" s="41"/>
      <c r="C408" s="221" t="s">
        <v>1637</v>
      </c>
      <c r="D408" s="221" t="s">
        <v>145</v>
      </c>
      <c r="E408" s="222" t="s">
        <v>1638</v>
      </c>
      <c r="F408" s="223" t="s">
        <v>1639</v>
      </c>
      <c r="G408" s="224" t="s">
        <v>174</v>
      </c>
      <c r="H408" s="225">
        <v>320.66000000000003</v>
      </c>
      <c r="I408" s="226"/>
      <c r="J408" s="227">
        <f>ROUND(I408*H408,2)</f>
        <v>0</v>
      </c>
      <c r="K408" s="228"/>
      <c r="L408" s="46"/>
      <c r="M408" s="229" t="s">
        <v>19</v>
      </c>
      <c r="N408" s="230" t="s">
        <v>45</v>
      </c>
      <c r="O408" s="86"/>
      <c r="P408" s="231">
        <f>O408*H408</f>
        <v>0</v>
      </c>
      <c r="Q408" s="231">
        <v>0</v>
      </c>
      <c r="R408" s="231">
        <f>Q408*H408</f>
        <v>0</v>
      </c>
      <c r="S408" s="231">
        <v>0</v>
      </c>
      <c r="T408" s="232">
        <f>S408*H408</f>
        <v>0</v>
      </c>
      <c r="U408" s="40"/>
      <c r="V408" s="40"/>
      <c r="W408" s="40"/>
      <c r="X408" s="40"/>
      <c r="Y408" s="40"/>
      <c r="Z408" s="40"/>
      <c r="AA408" s="40"/>
      <c r="AB408" s="40"/>
      <c r="AC408" s="40"/>
      <c r="AD408" s="40"/>
      <c r="AE408" s="40"/>
      <c r="AR408" s="233" t="s">
        <v>234</v>
      </c>
      <c r="AT408" s="233" t="s">
        <v>145</v>
      </c>
      <c r="AU408" s="233" t="s">
        <v>84</v>
      </c>
      <c r="AY408" s="19" t="s">
        <v>142</v>
      </c>
      <c r="BE408" s="234">
        <f>IF(N408="základní",J408,0)</f>
        <v>0</v>
      </c>
      <c r="BF408" s="234">
        <f>IF(N408="snížená",J408,0)</f>
        <v>0</v>
      </c>
      <c r="BG408" s="234">
        <f>IF(N408="zákl. přenesená",J408,0)</f>
        <v>0</v>
      </c>
      <c r="BH408" s="234">
        <f>IF(N408="sníž. přenesená",J408,0)</f>
        <v>0</v>
      </c>
      <c r="BI408" s="234">
        <f>IF(N408="nulová",J408,0)</f>
        <v>0</v>
      </c>
      <c r="BJ408" s="19" t="s">
        <v>82</v>
      </c>
      <c r="BK408" s="234">
        <f>ROUND(I408*H408,2)</f>
        <v>0</v>
      </c>
      <c r="BL408" s="19" t="s">
        <v>234</v>
      </c>
      <c r="BM408" s="233" t="s">
        <v>1640</v>
      </c>
    </row>
    <row r="409" s="2" customFormat="1" ht="16.5" customHeight="1">
      <c r="A409" s="40"/>
      <c r="B409" s="41"/>
      <c r="C409" s="221" t="s">
        <v>1641</v>
      </c>
      <c r="D409" s="221" t="s">
        <v>145</v>
      </c>
      <c r="E409" s="222" t="s">
        <v>1642</v>
      </c>
      <c r="F409" s="223" t="s">
        <v>1643</v>
      </c>
      <c r="G409" s="224" t="s">
        <v>174</v>
      </c>
      <c r="H409" s="225">
        <v>320.66000000000003</v>
      </c>
      <c r="I409" s="226"/>
      <c r="J409" s="227">
        <f>ROUND(I409*H409,2)</f>
        <v>0</v>
      </c>
      <c r="K409" s="228"/>
      <c r="L409" s="46"/>
      <c r="M409" s="229" t="s">
        <v>19</v>
      </c>
      <c r="N409" s="230" t="s">
        <v>45</v>
      </c>
      <c r="O409" s="86"/>
      <c r="P409" s="231">
        <f>O409*H409</f>
        <v>0</v>
      </c>
      <c r="Q409" s="231">
        <v>0.00020000000000000001</v>
      </c>
      <c r="R409" s="231">
        <f>Q409*H409</f>
        <v>0.064132000000000008</v>
      </c>
      <c r="S409" s="231">
        <v>0</v>
      </c>
      <c r="T409" s="232">
        <f>S409*H409</f>
        <v>0</v>
      </c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R409" s="233" t="s">
        <v>234</v>
      </c>
      <c r="AT409" s="233" t="s">
        <v>145</v>
      </c>
      <c r="AU409" s="233" t="s">
        <v>84</v>
      </c>
      <c r="AY409" s="19" t="s">
        <v>142</v>
      </c>
      <c r="BE409" s="234">
        <f>IF(N409="základní",J409,0)</f>
        <v>0</v>
      </c>
      <c r="BF409" s="234">
        <f>IF(N409="snížená",J409,0)</f>
        <v>0</v>
      </c>
      <c r="BG409" s="234">
        <f>IF(N409="zákl. přenesená",J409,0)</f>
        <v>0</v>
      </c>
      <c r="BH409" s="234">
        <f>IF(N409="sníž. přenesená",J409,0)</f>
        <v>0</v>
      </c>
      <c r="BI409" s="234">
        <f>IF(N409="nulová",J409,0)</f>
        <v>0</v>
      </c>
      <c r="BJ409" s="19" t="s">
        <v>82</v>
      </c>
      <c r="BK409" s="234">
        <f>ROUND(I409*H409,2)</f>
        <v>0</v>
      </c>
      <c r="BL409" s="19" t="s">
        <v>234</v>
      </c>
      <c r="BM409" s="233" t="s">
        <v>1644</v>
      </c>
    </row>
    <row r="410" s="2" customFormat="1" ht="16.5" customHeight="1">
      <c r="A410" s="40"/>
      <c r="B410" s="41"/>
      <c r="C410" s="221" t="s">
        <v>1645</v>
      </c>
      <c r="D410" s="221" t="s">
        <v>145</v>
      </c>
      <c r="E410" s="222" t="s">
        <v>1646</v>
      </c>
      <c r="F410" s="223" t="s">
        <v>1647</v>
      </c>
      <c r="G410" s="224" t="s">
        <v>174</v>
      </c>
      <c r="H410" s="225">
        <v>61.039999999999999</v>
      </c>
      <c r="I410" s="226"/>
      <c r="J410" s="227">
        <f>ROUND(I410*H410,2)</f>
        <v>0</v>
      </c>
      <c r="K410" s="228"/>
      <c r="L410" s="46"/>
      <c r="M410" s="229" t="s">
        <v>19</v>
      </c>
      <c r="N410" s="230" t="s">
        <v>45</v>
      </c>
      <c r="O410" s="86"/>
      <c r="P410" s="231">
        <f>O410*H410</f>
        <v>0</v>
      </c>
      <c r="Q410" s="231">
        <v>2.0000000000000002E-05</v>
      </c>
      <c r="R410" s="231">
        <f>Q410*H410</f>
        <v>0.0012208000000000002</v>
      </c>
      <c r="S410" s="231">
        <v>0</v>
      </c>
      <c r="T410" s="232">
        <f>S410*H410</f>
        <v>0</v>
      </c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R410" s="233" t="s">
        <v>234</v>
      </c>
      <c r="AT410" s="233" t="s">
        <v>145</v>
      </c>
      <c r="AU410" s="233" t="s">
        <v>84</v>
      </c>
      <c r="AY410" s="19" t="s">
        <v>142</v>
      </c>
      <c r="BE410" s="234">
        <f>IF(N410="základní",J410,0)</f>
        <v>0</v>
      </c>
      <c r="BF410" s="234">
        <f>IF(N410="snížená",J410,0)</f>
        <v>0</v>
      </c>
      <c r="BG410" s="234">
        <f>IF(N410="zákl. přenesená",J410,0)</f>
        <v>0</v>
      </c>
      <c r="BH410" s="234">
        <f>IF(N410="sníž. přenesená",J410,0)</f>
        <v>0</v>
      </c>
      <c r="BI410" s="234">
        <f>IF(N410="nulová",J410,0)</f>
        <v>0</v>
      </c>
      <c r="BJ410" s="19" t="s">
        <v>82</v>
      </c>
      <c r="BK410" s="234">
        <f>ROUND(I410*H410,2)</f>
        <v>0</v>
      </c>
      <c r="BL410" s="19" t="s">
        <v>234</v>
      </c>
      <c r="BM410" s="233" t="s">
        <v>1648</v>
      </c>
    </row>
    <row r="411" s="2" customFormat="1" ht="16.5" customHeight="1">
      <c r="A411" s="40"/>
      <c r="B411" s="41"/>
      <c r="C411" s="221" t="s">
        <v>1649</v>
      </c>
      <c r="D411" s="221" t="s">
        <v>145</v>
      </c>
      <c r="E411" s="222" t="s">
        <v>1650</v>
      </c>
      <c r="F411" s="223" t="s">
        <v>1651</v>
      </c>
      <c r="G411" s="224" t="s">
        <v>174</v>
      </c>
      <c r="H411" s="225">
        <v>78.540000000000006</v>
      </c>
      <c r="I411" s="226"/>
      <c r="J411" s="227">
        <f>ROUND(I411*H411,2)</f>
        <v>0</v>
      </c>
      <c r="K411" s="228"/>
      <c r="L411" s="46"/>
      <c r="M411" s="229" t="s">
        <v>19</v>
      </c>
      <c r="N411" s="230" t="s">
        <v>45</v>
      </c>
      <c r="O411" s="86"/>
      <c r="P411" s="231">
        <f>O411*H411</f>
        <v>0</v>
      </c>
      <c r="Q411" s="231">
        <v>1.0000000000000001E-05</v>
      </c>
      <c r="R411" s="231">
        <f>Q411*H411</f>
        <v>0.00078540000000000012</v>
      </c>
      <c r="S411" s="231">
        <v>0</v>
      </c>
      <c r="T411" s="232">
        <f>S411*H411</f>
        <v>0</v>
      </c>
      <c r="U411" s="40"/>
      <c r="V411" s="40"/>
      <c r="W411" s="40"/>
      <c r="X411" s="40"/>
      <c r="Y411" s="40"/>
      <c r="Z411" s="40"/>
      <c r="AA411" s="40"/>
      <c r="AB411" s="40"/>
      <c r="AC411" s="40"/>
      <c r="AD411" s="40"/>
      <c r="AE411" s="40"/>
      <c r="AR411" s="233" t="s">
        <v>234</v>
      </c>
      <c r="AT411" s="233" t="s">
        <v>145</v>
      </c>
      <c r="AU411" s="233" t="s">
        <v>84</v>
      </c>
      <c r="AY411" s="19" t="s">
        <v>142</v>
      </c>
      <c r="BE411" s="234">
        <f>IF(N411="základní",J411,0)</f>
        <v>0</v>
      </c>
      <c r="BF411" s="234">
        <f>IF(N411="snížená",J411,0)</f>
        <v>0</v>
      </c>
      <c r="BG411" s="234">
        <f>IF(N411="zákl. přenesená",J411,0)</f>
        <v>0</v>
      </c>
      <c r="BH411" s="234">
        <f>IF(N411="sníž. přenesená",J411,0)</f>
        <v>0</v>
      </c>
      <c r="BI411" s="234">
        <f>IF(N411="nulová",J411,0)</f>
        <v>0</v>
      </c>
      <c r="BJ411" s="19" t="s">
        <v>82</v>
      </c>
      <c r="BK411" s="234">
        <f>ROUND(I411*H411,2)</f>
        <v>0</v>
      </c>
      <c r="BL411" s="19" t="s">
        <v>234</v>
      </c>
      <c r="BM411" s="233" t="s">
        <v>1652</v>
      </c>
    </row>
    <row r="412" s="2" customFormat="1" ht="21.75" customHeight="1">
      <c r="A412" s="40"/>
      <c r="B412" s="41"/>
      <c r="C412" s="221" t="s">
        <v>1653</v>
      </c>
      <c r="D412" s="221" t="s">
        <v>145</v>
      </c>
      <c r="E412" s="222" t="s">
        <v>1172</v>
      </c>
      <c r="F412" s="223" t="s">
        <v>1173</v>
      </c>
      <c r="G412" s="224" t="s">
        <v>174</v>
      </c>
      <c r="H412" s="225">
        <v>320.66000000000003</v>
      </c>
      <c r="I412" s="226"/>
      <c r="J412" s="227">
        <f>ROUND(I412*H412,2)</f>
        <v>0</v>
      </c>
      <c r="K412" s="228"/>
      <c r="L412" s="46"/>
      <c r="M412" s="229" t="s">
        <v>19</v>
      </c>
      <c r="N412" s="230" t="s">
        <v>45</v>
      </c>
      <c r="O412" s="86"/>
      <c r="P412" s="231">
        <f>O412*H412</f>
        <v>0</v>
      </c>
      <c r="Q412" s="231">
        <v>0.00025999999999999998</v>
      </c>
      <c r="R412" s="231">
        <f>Q412*H412</f>
        <v>0.083371600000000004</v>
      </c>
      <c r="S412" s="231">
        <v>0</v>
      </c>
      <c r="T412" s="232">
        <f>S412*H412</f>
        <v>0</v>
      </c>
      <c r="U412" s="40"/>
      <c r="V412" s="40"/>
      <c r="W412" s="40"/>
      <c r="X412" s="40"/>
      <c r="Y412" s="40"/>
      <c r="Z412" s="40"/>
      <c r="AA412" s="40"/>
      <c r="AB412" s="40"/>
      <c r="AC412" s="40"/>
      <c r="AD412" s="40"/>
      <c r="AE412" s="40"/>
      <c r="AR412" s="233" t="s">
        <v>234</v>
      </c>
      <c r="AT412" s="233" t="s">
        <v>145</v>
      </c>
      <c r="AU412" s="233" t="s">
        <v>84</v>
      </c>
      <c r="AY412" s="19" t="s">
        <v>142</v>
      </c>
      <c r="BE412" s="234">
        <f>IF(N412="základní",J412,0)</f>
        <v>0</v>
      </c>
      <c r="BF412" s="234">
        <f>IF(N412="snížená",J412,0)</f>
        <v>0</v>
      </c>
      <c r="BG412" s="234">
        <f>IF(N412="zákl. přenesená",J412,0)</f>
        <v>0</v>
      </c>
      <c r="BH412" s="234">
        <f>IF(N412="sníž. přenesená",J412,0)</f>
        <v>0</v>
      </c>
      <c r="BI412" s="234">
        <f>IF(N412="nulová",J412,0)</f>
        <v>0</v>
      </c>
      <c r="BJ412" s="19" t="s">
        <v>82</v>
      </c>
      <c r="BK412" s="234">
        <f>ROUND(I412*H412,2)</f>
        <v>0</v>
      </c>
      <c r="BL412" s="19" t="s">
        <v>234</v>
      </c>
      <c r="BM412" s="233" t="s">
        <v>1654</v>
      </c>
    </row>
    <row r="413" s="15" customFormat="1">
      <c r="A413" s="15"/>
      <c r="B413" s="261"/>
      <c r="C413" s="262"/>
      <c r="D413" s="237" t="s">
        <v>151</v>
      </c>
      <c r="E413" s="263" t="s">
        <v>19</v>
      </c>
      <c r="F413" s="264" t="s">
        <v>1227</v>
      </c>
      <c r="G413" s="262"/>
      <c r="H413" s="263" t="s">
        <v>19</v>
      </c>
      <c r="I413" s="265"/>
      <c r="J413" s="262"/>
      <c r="K413" s="262"/>
      <c r="L413" s="266"/>
      <c r="M413" s="267"/>
      <c r="N413" s="268"/>
      <c r="O413" s="268"/>
      <c r="P413" s="268"/>
      <c r="Q413" s="268"/>
      <c r="R413" s="268"/>
      <c r="S413" s="268"/>
      <c r="T413" s="269"/>
      <c r="U413" s="15"/>
      <c r="V413" s="15"/>
      <c r="W413" s="15"/>
      <c r="X413" s="15"/>
      <c r="Y413" s="15"/>
      <c r="Z413" s="15"/>
      <c r="AA413" s="15"/>
      <c r="AB413" s="15"/>
      <c r="AC413" s="15"/>
      <c r="AD413" s="15"/>
      <c r="AE413" s="15"/>
      <c r="AT413" s="270" t="s">
        <v>151</v>
      </c>
      <c r="AU413" s="270" t="s">
        <v>84</v>
      </c>
      <c r="AV413" s="15" t="s">
        <v>82</v>
      </c>
      <c r="AW413" s="15" t="s">
        <v>35</v>
      </c>
      <c r="AX413" s="15" t="s">
        <v>74</v>
      </c>
      <c r="AY413" s="270" t="s">
        <v>142</v>
      </c>
    </row>
    <row r="414" s="13" customFormat="1">
      <c r="A414" s="13"/>
      <c r="B414" s="235"/>
      <c r="C414" s="236"/>
      <c r="D414" s="237" t="s">
        <v>151</v>
      </c>
      <c r="E414" s="238" t="s">
        <v>19</v>
      </c>
      <c r="F414" s="239" t="s">
        <v>1228</v>
      </c>
      <c r="G414" s="236"/>
      <c r="H414" s="240">
        <v>44.200000000000003</v>
      </c>
      <c r="I414" s="241"/>
      <c r="J414" s="236"/>
      <c r="K414" s="236"/>
      <c r="L414" s="242"/>
      <c r="M414" s="243"/>
      <c r="N414" s="244"/>
      <c r="O414" s="244"/>
      <c r="P414" s="244"/>
      <c r="Q414" s="244"/>
      <c r="R414" s="244"/>
      <c r="S414" s="244"/>
      <c r="T414" s="245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6" t="s">
        <v>151</v>
      </c>
      <c r="AU414" s="246" t="s">
        <v>84</v>
      </c>
      <c r="AV414" s="13" t="s">
        <v>84</v>
      </c>
      <c r="AW414" s="13" t="s">
        <v>35</v>
      </c>
      <c r="AX414" s="13" t="s">
        <v>74</v>
      </c>
      <c r="AY414" s="246" t="s">
        <v>142</v>
      </c>
    </row>
    <row r="415" s="13" customFormat="1">
      <c r="A415" s="13"/>
      <c r="B415" s="235"/>
      <c r="C415" s="236"/>
      <c r="D415" s="237" t="s">
        <v>151</v>
      </c>
      <c r="E415" s="238" t="s">
        <v>19</v>
      </c>
      <c r="F415" s="239" t="s">
        <v>1271</v>
      </c>
      <c r="G415" s="236"/>
      <c r="H415" s="240">
        <v>17.5</v>
      </c>
      <c r="I415" s="241"/>
      <c r="J415" s="236"/>
      <c r="K415" s="236"/>
      <c r="L415" s="242"/>
      <c r="M415" s="243"/>
      <c r="N415" s="244"/>
      <c r="O415" s="244"/>
      <c r="P415" s="244"/>
      <c r="Q415" s="244"/>
      <c r="R415" s="244"/>
      <c r="S415" s="244"/>
      <c r="T415" s="245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6" t="s">
        <v>151</v>
      </c>
      <c r="AU415" s="246" t="s">
        <v>84</v>
      </c>
      <c r="AV415" s="13" t="s">
        <v>84</v>
      </c>
      <c r="AW415" s="13" t="s">
        <v>35</v>
      </c>
      <c r="AX415" s="13" t="s">
        <v>74</v>
      </c>
      <c r="AY415" s="246" t="s">
        <v>142</v>
      </c>
    </row>
    <row r="416" s="15" customFormat="1">
      <c r="A416" s="15"/>
      <c r="B416" s="261"/>
      <c r="C416" s="262"/>
      <c r="D416" s="237" t="s">
        <v>151</v>
      </c>
      <c r="E416" s="263" t="s">
        <v>19</v>
      </c>
      <c r="F416" s="264" t="s">
        <v>1229</v>
      </c>
      <c r="G416" s="262"/>
      <c r="H416" s="263" t="s">
        <v>19</v>
      </c>
      <c r="I416" s="265"/>
      <c r="J416" s="262"/>
      <c r="K416" s="262"/>
      <c r="L416" s="266"/>
      <c r="M416" s="267"/>
      <c r="N416" s="268"/>
      <c r="O416" s="268"/>
      <c r="P416" s="268"/>
      <c r="Q416" s="268"/>
      <c r="R416" s="268"/>
      <c r="S416" s="268"/>
      <c r="T416" s="269"/>
      <c r="U416" s="15"/>
      <c r="V416" s="15"/>
      <c r="W416" s="15"/>
      <c r="X416" s="15"/>
      <c r="Y416" s="15"/>
      <c r="Z416" s="15"/>
      <c r="AA416" s="15"/>
      <c r="AB416" s="15"/>
      <c r="AC416" s="15"/>
      <c r="AD416" s="15"/>
      <c r="AE416" s="15"/>
      <c r="AT416" s="270" t="s">
        <v>151</v>
      </c>
      <c r="AU416" s="270" t="s">
        <v>84</v>
      </c>
      <c r="AV416" s="15" t="s">
        <v>82</v>
      </c>
      <c r="AW416" s="15" t="s">
        <v>35</v>
      </c>
      <c r="AX416" s="15" t="s">
        <v>74</v>
      </c>
      <c r="AY416" s="270" t="s">
        <v>142</v>
      </c>
    </row>
    <row r="417" s="13" customFormat="1">
      <c r="A417" s="13"/>
      <c r="B417" s="235"/>
      <c r="C417" s="236"/>
      <c r="D417" s="237" t="s">
        <v>151</v>
      </c>
      <c r="E417" s="238" t="s">
        <v>19</v>
      </c>
      <c r="F417" s="239" t="s">
        <v>1228</v>
      </c>
      <c r="G417" s="236"/>
      <c r="H417" s="240">
        <v>44.200000000000003</v>
      </c>
      <c r="I417" s="241"/>
      <c r="J417" s="236"/>
      <c r="K417" s="236"/>
      <c r="L417" s="242"/>
      <c r="M417" s="243"/>
      <c r="N417" s="244"/>
      <c r="O417" s="244"/>
      <c r="P417" s="244"/>
      <c r="Q417" s="244"/>
      <c r="R417" s="244"/>
      <c r="S417" s="244"/>
      <c r="T417" s="245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6" t="s">
        <v>151</v>
      </c>
      <c r="AU417" s="246" t="s">
        <v>84</v>
      </c>
      <c r="AV417" s="13" t="s">
        <v>84</v>
      </c>
      <c r="AW417" s="13" t="s">
        <v>35</v>
      </c>
      <c r="AX417" s="13" t="s">
        <v>74</v>
      </c>
      <c r="AY417" s="246" t="s">
        <v>142</v>
      </c>
    </row>
    <row r="418" s="13" customFormat="1">
      <c r="A418" s="13"/>
      <c r="B418" s="235"/>
      <c r="C418" s="236"/>
      <c r="D418" s="237" t="s">
        <v>151</v>
      </c>
      <c r="E418" s="238" t="s">
        <v>19</v>
      </c>
      <c r="F418" s="239" t="s">
        <v>1271</v>
      </c>
      <c r="G418" s="236"/>
      <c r="H418" s="240">
        <v>17.5</v>
      </c>
      <c r="I418" s="241"/>
      <c r="J418" s="236"/>
      <c r="K418" s="236"/>
      <c r="L418" s="242"/>
      <c r="M418" s="243"/>
      <c r="N418" s="244"/>
      <c r="O418" s="244"/>
      <c r="P418" s="244"/>
      <c r="Q418" s="244"/>
      <c r="R418" s="244"/>
      <c r="S418" s="244"/>
      <c r="T418" s="245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6" t="s">
        <v>151</v>
      </c>
      <c r="AU418" s="246" t="s">
        <v>84</v>
      </c>
      <c r="AV418" s="13" t="s">
        <v>84</v>
      </c>
      <c r="AW418" s="13" t="s">
        <v>35</v>
      </c>
      <c r="AX418" s="13" t="s">
        <v>74</v>
      </c>
      <c r="AY418" s="246" t="s">
        <v>142</v>
      </c>
    </row>
    <row r="419" s="15" customFormat="1">
      <c r="A419" s="15"/>
      <c r="B419" s="261"/>
      <c r="C419" s="262"/>
      <c r="D419" s="237" t="s">
        <v>151</v>
      </c>
      <c r="E419" s="263" t="s">
        <v>19</v>
      </c>
      <c r="F419" s="264" t="s">
        <v>1230</v>
      </c>
      <c r="G419" s="262"/>
      <c r="H419" s="263" t="s">
        <v>19</v>
      </c>
      <c r="I419" s="265"/>
      <c r="J419" s="262"/>
      <c r="K419" s="262"/>
      <c r="L419" s="266"/>
      <c r="M419" s="267"/>
      <c r="N419" s="268"/>
      <c r="O419" s="268"/>
      <c r="P419" s="268"/>
      <c r="Q419" s="268"/>
      <c r="R419" s="268"/>
      <c r="S419" s="268"/>
      <c r="T419" s="269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70" t="s">
        <v>151</v>
      </c>
      <c r="AU419" s="270" t="s">
        <v>84</v>
      </c>
      <c r="AV419" s="15" t="s">
        <v>82</v>
      </c>
      <c r="AW419" s="15" t="s">
        <v>35</v>
      </c>
      <c r="AX419" s="15" t="s">
        <v>74</v>
      </c>
      <c r="AY419" s="270" t="s">
        <v>142</v>
      </c>
    </row>
    <row r="420" s="13" customFormat="1">
      <c r="A420" s="13"/>
      <c r="B420" s="235"/>
      <c r="C420" s="236"/>
      <c r="D420" s="237" t="s">
        <v>151</v>
      </c>
      <c r="E420" s="238" t="s">
        <v>19</v>
      </c>
      <c r="F420" s="239" t="s">
        <v>1231</v>
      </c>
      <c r="G420" s="236"/>
      <c r="H420" s="240">
        <v>42.119999999999997</v>
      </c>
      <c r="I420" s="241"/>
      <c r="J420" s="236"/>
      <c r="K420" s="236"/>
      <c r="L420" s="242"/>
      <c r="M420" s="243"/>
      <c r="N420" s="244"/>
      <c r="O420" s="244"/>
      <c r="P420" s="244"/>
      <c r="Q420" s="244"/>
      <c r="R420" s="244"/>
      <c r="S420" s="244"/>
      <c r="T420" s="245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6" t="s">
        <v>151</v>
      </c>
      <c r="AU420" s="246" t="s">
        <v>84</v>
      </c>
      <c r="AV420" s="13" t="s">
        <v>84</v>
      </c>
      <c r="AW420" s="13" t="s">
        <v>35</v>
      </c>
      <c r="AX420" s="13" t="s">
        <v>74</v>
      </c>
      <c r="AY420" s="246" t="s">
        <v>142</v>
      </c>
    </row>
    <row r="421" s="13" customFormat="1">
      <c r="A421" s="13"/>
      <c r="B421" s="235"/>
      <c r="C421" s="236"/>
      <c r="D421" s="237" t="s">
        <v>151</v>
      </c>
      <c r="E421" s="238" t="s">
        <v>19</v>
      </c>
      <c r="F421" s="239" t="s">
        <v>1272</v>
      </c>
      <c r="G421" s="236"/>
      <c r="H421" s="240">
        <v>15.5</v>
      </c>
      <c r="I421" s="241"/>
      <c r="J421" s="236"/>
      <c r="K421" s="236"/>
      <c r="L421" s="242"/>
      <c r="M421" s="243"/>
      <c r="N421" s="244"/>
      <c r="O421" s="244"/>
      <c r="P421" s="244"/>
      <c r="Q421" s="244"/>
      <c r="R421" s="244"/>
      <c r="S421" s="244"/>
      <c r="T421" s="245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46" t="s">
        <v>151</v>
      </c>
      <c r="AU421" s="246" t="s">
        <v>84</v>
      </c>
      <c r="AV421" s="13" t="s">
        <v>84</v>
      </c>
      <c r="AW421" s="13" t="s">
        <v>35</v>
      </c>
      <c r="AX421" s="13" t="s">
        <v>74</v>
      </c>
      <c r="AY421" s="246" t="s">
        <v>142</v>
      </c>
    </row>
    <row r="422" s="15" customFormat="1">
      <c r="A422" s="15"/>
      <c r="B422" s="261"/>
      <c r="C422" s="262"/>
      <c r="D422" s="237" t="s">
        <v>151</v>
      </c>
      <c r="E422" s="263" t="s">
        <v>19</v>
      </c>
      <c r="F422" s="264" t="s">
        <v>1232</v>
      </c>
      <c r="G422" s="262"/>
      <c r="H422" s="263" t="s">
        <v>19</v>
      </c>
      <c r="I422" s="265"/>
      <c r="J422" s="262"/>
      <c r="K422" s="262"/>
      <c r="L422" s="266"/>
      <c r="M422" s="267"/>
      <c r="N422" s="268"/>
      <c r="O422" s="268"/>
      <c r="P422" s="268"/>
      <c r="Q422" s="268"/>
      <c r="R422" s="268"/>
      <c r="S422" s="268"/>
      <c r="T422" s="269"/>
      <c r="U422" s="15"/>
      <c r="V422" s="15"/>
      <c r="W422" s="15"/>
      <c r="X422" s="15"/>
      <c r="Y422" s="15"/>
      <c r="Z422" s="15"/>
      <c r="AA422" s="15"/>
      <c r="AB422" s="15"/>
      <c r="AC422" s="15"/>
      <c r="AD422" s="15"/>
      <c r="AE422" s="15"/>
      <c r="AT422" s="270" t="s">
        <v>151</v>
      </c>
      <c r="AU422" s="270" t="s">
        <v>84</v>
      </c>
      <c r="AV422" s="15" t="s">
        <v>82</v>
      </c>
      <c r="AW422" s="15" t="s">
        <v>35</v>
      </c>
      <c r="AX422" s="15" t="s">
        <v>74</v>
      </c>
      <c r="AY422" s="270" t="s">
        <v>142</v>
      </c>
    </row>
    <row r="423" s="13" customFormat="1">
      <c r="A423" s="13"/>
      <c r="B423" s="235"/>
      <c r="C423" s="236"/>
      <c r="D423" s="237" t="s">
        <v>151</v>
      </c>
      <c r="E423" s="238" t="s">
        <v>19</v>
      </c>
      <c r="F423" s="239" t="s">
        <v>1233</v>
      </c>
      <c r="G423" s="236"/>
      <c r="H423" s="240">
        <v>10</v>
      </c>
      <c r="I423" s="241"/>
      <c r="J423" s="236"/>
      <c r="K423" s="236"/>
      <c r="L423" s="242"/>
      <c r="M423" s="243"/>
      <c r="N423" s="244"/>
      <c r="O423" s="244"/>
      <c r="P423" s="244"/>
      <c r="Q423" s="244"/>
      <c r="R423" s="244"/>
      <c r="S423" s="244"/>
      <c r="T423" s="245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46" t="s">
        <v>151</v>
      </c>
      <c r="AU423" s="246" t="s">
        <v>84</v>
      </c>
      <c r="AV423" s="13" t="s">
        <v>84</v>
      </c>
      <c r="AW423" s="13" t="s">
        <v>35</v>
      </c>
      <c r="AX423" s="13" t="s">
        <v>74</v>
      </c>
      <c r="AY423" s="246" t="s">
        <v>142</v>
      </c>
    </row>
    <row r="424" s="13" customFormat="1">
      <c r="A424" s="13"/>
      <c r="B424" s="235"/>
      <c r="C424" s="236"/>
      <c r="D424" s="237" t="s">
        <v>151</v>
      </c>
      <c r="E424" s="238" t="s">
        <v>19</v>
      </c>
      <c r="F424" s="239" t="s">
        <v>1274</v>
      </c>
      <c r="G424" s="236"/>
      <c r="H424" s="240">
        <v>5.04</v>
      </c>
      <c r="I424" s="241"/>
      <c r="J424" s="236"/>
      <c r="K424" s="236"/>
      <c r="L424" s="242"/>
      <c r="M424" s="243"/>
      <c r="N424" s="244"/>
      <c r="O424" s="244"/>
      <c r="P424" s="244"/>
      <c r="Q424" s="244"/>
      <c r="R424" s="244"/>
      <c r="S424" s="244"/>
      <c r="T424" s="245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6" t="s">
        <v>151</v>
      </c>
      <c r="AU424" s="246" t="s">
        <v>84</v>
      </c>
      <c r="AV424" s="13" t="s">
        <v>84</v>
      </c>
      <c r="AW424" s="13" t="s">
        <v>35</v>
      </c>
      <c r="AX424" s="13" t="s">
        <v>74</v>
      </c>
      <c r="AY424" s="246" t="s">
        <v>142</v>
      </c>
    </row>
    <row r="425" s="15" customFormat="1">
      <c r="A425" s="15"/>
      <c r="B425" s="261"/>
      <c r="C425" s="262"/>
      <c r="D425" s="237" t="s">
        <v>151</v>
      </c>
      <c r="E425" s="263" t="s">
        <v>19</v>
      </c>
      <c r="F425" s="264" t="s">
        <v>1234</v>
      </c>
      <c r="G425" s="262"/>
      <c r="H425" s="263" t="s">
        <v>19</v>
      </c>
      <c r="I425" s="265"/>
      <c r="J425" s="262"/>
      <c r="K425" s="262"/>
      <c r="L425" s="266"/>
      <c r="M425" s="267"/>
      <c r="N425" s="268"/>
      <c r="O425" s="268"/>
      <c r="P425" s="268"/>
      <c r="Q425" s="268"/>
      <c r="R425" s="268"/>
      <c r="S425" s="268"/>
      <c r="T425" s="269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70" t="s">
        <v>151</v>
      </c>
      <c r="AU425" s="270" t="s">
        <v>84</v>
      </c>
      <c r="AV425" s="15" t="s">
        <v>82</v>
      </c>
      <c r="AW425" s="15" t="s">
        <v>35</v>
      </c>
      <c r="AX425" s="15" t="s">
        <v>74</v>
      </c>
      <c r="AY425" s="270" t="s">
        <v>142</v>
      </c>
    </row>
    <row r="426" s="13" customFormat="1">
      <c r="A426" s="13"/>
      <c r="B426" s="235"/>
      <c r="C426" s="236"/>
      <c r="D426" s="237" t="s">
        <v>151</v>
      </c>
      <c r="E426" s="238" t="s">
        <v>19</v>
      </c>
      <c r="F426" s="239" t="s">
        <v>1235</v>
      </c>
      <c r="G426" s="236"/>
      <c r="H426" s="240">
        <v>41.600000000000001</v>
      </c>
      <c r="I426" s="241"/>
      <c r="J426" s="236"/>
      <c r="K426" s="236"/>
      <c r="L426" s="242"/>
      <c r="M426" s="243"/>
      <c r="N426" s="244"/>
      <c r="O426" s="244"/>
      <c r="P426" s="244"/>
      <c r="Q426" s="244"/>
      <c r="R426" s="244"/>
      <c r="S426" s="244"/>
      <c r="T426" s="245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6" t="s">
        <v>151</v>
      </c>
      <c r="AU426" s="246" t="s">
        <v>84</v>
      </c>
      <c r="AV426" s="13" t="s">
        <v>84</v>
      </c>
      <c r="AW426" s="13" t="s">
        <v>35</v>
      </c>
      <c r="AX426" s="13" t="s">
        <v>74</v>
      </c>
      <c r="AY426" s="246" t="s">
        <v>142</v>
      </c>
    </row>
    <row r="427" s="13" customFormat="1">
      <c r="A427" s="13"/>
      <c r="B427" s="235"/>
      <c r="C427" s="236"/>
      <c r="D427" s="237" t="s">
        <v>151</v>
      </c>
      <c r="E427" s="238" t="s">
        <v>19</v>
      </c>
      <c r="F427" s="239" t="s">
        <v>1273</v>
      </c>
      <c r="G427" s="236"/>
      <c r="H427" s="240">
        <v>15</v>
      </c>
      <c r="I427" s="241"/>
      <c r="J427" s="236"/>
      <c r="K427" s="236"/>
      <c r="L427" s="242"/>
      <c r="M427" s="243"/>
      <c r="N427" s="244"/>
      <c r="O427" s="244"/>
      <c r="P427" s="244"/>
      <c r="Q427" s="244"/>
      <c r="R427" s="244"/>
      <c r="S427" s="244"/>
      <c r="T427" s="245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6" t="s">
        <v>151</v>
      </c>
      <c r="AU427" s="246" t="s">
        <v>84</v>
      </c>
      <c r="AV427" s="13" t="s">
        <v>84</v>
      </c>
      <c r="AW427" s="13" t="s">
        <v>35</v>
      </c>
      <c r="AX427" s="13" t="s">
        <v>74</v>
      </c>
      <c r="AY427" s="246" t="s">
        <v>142</v>
      </c>
    </row>
    <row r="428" s="15" customFormat="1">
      <c r="A428" s="15"/>
      <c r="B428" s="261"/>
      <c r="C428" s="262"/>
      <c r="D428" s="237" t="s">
        <v>151</v>
      </c>
      <c r="E428" s="263" t="s">
        <v>19</v>
      </c>
      <c r="F428" s="264" t="s">
        <v>1236</v>
      </c>
      <c r="G428" s="262"/>
      <c r="H428" s="263" t="s">
        <v>19</v>
      </c>
      <c r="I428" s="265"/>
      <c r="J428" s="262"/>
      <c r="K428" s="262"/>
      <c r="L428" s="266"/>
      <c r="M428" s="267"/>
      <c r="N428" s="268"/>
      <c r="O428" s="268"/>
      <c r="P428" s="268"/>
      <c r="Q428" s="268"/>
      <c r="R428" s="268"/>
      <c r="S428" s="268"/>
      <c r="T428" s="269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70" t="s">
        <v>151</v>
      </c>
      <c r="AU428" s="270" t="s">
        <v>84</v>
      </c>
      <c r="AV428" s="15" t="s">
        <v>82</v>
      </c>
      <c r="AW428" s="15" t="s">
        <v>35</v>
      </c>
      <c r="AX428" s="15" t="s">
        <v>74</v>
      </c>
      <c r="AY428" s="270" t="s">
        <v>142</v>
      </c>
    </row>
    <row r="429" s="13" customFormat="1">
      <c r="A429" s="13"/>
      <c r="B429" s="235"/>
      <c r="C429" s="236"/>
      <c r="D429" s="237" t="s">
        <v>151</v>
      </c>
      <c r="E429" s="238" t="s">
        <v>19</v>
      </c>
      <c r="F429" s="239" t="s">
        <v>408</v>
      </c>
      <c r="G429" s="236"/>
      <c r="H429" s="240">
        <v>50</v>
      </c>
      <c r="I429" s="241"/>
      <c r="J429" s="236"/>
      <c r="K429" s="236"/>
      <c r="L429" s="242"/>
      <c r="M429" s="243"/>
      <c r="N429" s="244"/>
      <c r="O429" s="244"/>
      <c r="P429" s="244"/>
      <c r="Q429" s="244"/>
      <c r="R429" s="244"/>
      <c r="S429" s="244"/>
      <c r="T429" s="245"/>
      <c r="U429" s="13"/>
      <c r="V429" s="13"/>
      <c r="W429" s="13"/>
      <c r="X429" s="13"/>
      <c r="Y429" s="13"/>
      <c r="Z429" s="13"/>
      <c r="AA429" s="13"/>
      <c r="AB429" s="13"/>
      <c r="AC429" s="13"/>
      <c r="AD429" s="13"/>
      <c r="AE429" s="13"/>
      <c r="AT429" s="246" t="s">
        <v>151</v>
      </c>
      <c r="AU429" s="246" t="s">
        <v>84</v>
      </c>
      <c r="AV429" s="13" t="s">
        <v>84</v>
      </c>
      <c r="AW429" s="13" t="s">
        <v>35</v>
      </c>
      <c r="AX429" s="13" t="s">
        <v>74</v>
      </c>
      <c r="AY429" s="246" t="s">
        <v>142</v>
      </c>
    </row>
    <row r="430" s="13" customFormat="1">
      <c r="A430" s="13"/>
      <c r="B430" s="235"/>
      <c r="C430" s="236"/>
      <c r="D430" s="237" t="s">
        <v>151</v>
      </c>
      <c r="E430" s="238" t="s">
        <v>19</v>
      </c>
      <c r="F430" s="239" t="s">
        <v>250</v>
      </c>
      <c r="G430" s="236"/>
      <c r="H430" s="240">
        <v>18</v>
      </c>
      <c r="I430" s="241"/>
      <c r="J430" s="236"/>
      <c r="K430" s="236"/>
      <c r="L430" s="242"/>
      <c r="M430" s="243"/>
      <c r="N430" s="244"/>
      <c r="O430" s="244"/>
      <c r="P430" s="244"/>
      <c r="Q430" s="244"/>
      <c r="R430" s="244"/>
      <c r="S430" s="244"/>
      <c r="T430" s="245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46" t="s">
        <v>151</v>
      </c>
      <c r="AU430" s="246" t="s">
        <v>84</v>
      </c>
      <c r="AV430" s="13" t="s">
        <v>84</v>
      </c>
      <c r="AW430" s="13" t="s">
        <v>35</v>
      </c>
      <c r="AX430" s="13" t="s">
        <v>74</v>
      </c>
      <c r="AY430" s="246" t="s">
        <v>142</v>
      </c>
    </row>
    <row r="431" s="14" customFormat="1">
      <c r="A431" s="14"/>
      <c r="B431" s="250"/>
      <c r="C431" s="251"/>
      <c r="D431" s="237" t="s">
        <v>151</v>
      </c>
      <c r="E431" s="252" t="s">
        <v>19</v>
      </c>
      <c r="F431" s="253" t="s">
        <v>196</v>
      </c>
      <c r="G431" s="251"/>
      <c r="H431" s="254">
        <v>320.65999999999997</v>
      </c>
      <c r="I431" s="255"/>
      <c r="J431" s="251"/>
      <c r="K431" s="251"/>
      <c r="L431" s="256"/>
      <c r="M431" s="257"/>
      <c r="N431" s="258"/>
      <c r="O431" s="258"/>
      <c r="P431" s="258"/>
      <c r="Q431" s="258"/>
      <c r="R431" s="258"/>
      <c r="S431" s="258"/>
      <c r="T431" s="259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60" t="s">
        <v>151</v>
      </c>
      <c r="AU431" s="260" t="s">
        <v>84</v>
      </c>
      <c r="AV431" s="14" t="s">
        <v>149</v>
      </c>
      <c r="AW431" s="14" t="s">
        <v>35</v>
      </c>
      <c r="AX431" s="14" t="s">
        <v>82</v>
      </c>
      <c r="AY431" s="260" t="s">
        <v>142</v>
      </c>
    </row>
    <row r="432" s="12" customFormat="1" ht="25.92" customHeight="1">
      <c r="A432" s="12"/>
      <c r="B432" s="205"/>
      <c r="C432" s="206"/>
      <c r="D432" s="207" t="s">
        <v>73</v>
      </c>
      <c r="E432" s="208" t="s">
        <v>263</v>
      </c>
      <c r="F432" s="208" t="s">
        <v>1655</v>
      </c>
      <c r="G432" s="206"/>
      <c r="H432" s="206"/>
      <c r="I432" s="209"/>
      <c r="J432" s="210">
        <f>BK432</f>
        <v>0</v>
      </c>
      <c r="K432" s="206"/>
      <c r="L432" s="211"/>
      <c r="M432" s="212"/>
      <c r="N432" s="213"/>
      <c r="O432" s="213"/>
      <c r="P432" s="214">
        <f>P433</f>
        <v>0</v>
      </c>
      <c r="Q432" s="213"/>
      <c r="R432" s="214">
        <f>R433</f>
        <v>0</v>
      </c>
      <c r="S432" s="213"/>
      <c r="T432" s="215">
        <f>T433</f>
        <v>0</v>
      </c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R432" s="216" t="s">
        <v>143</v>
      </c>
      <c r="AT432" s="217" t="s">
        <v>73</v>
      </c>
      <c r="AU432" s="217" t="s">
        <v>74</v>
      </c>
      <c r="AY432" s="216" t="s">
        <v>142</v>
      </c>
      <c r="BK432" s="218">
        <f>BK433</f>
        <v>0</v>
      </c>
    </row>
    <row r="433" s="12" customFormat="1" ht="22.8" customHeight="1">
      <c r="A433" s="12"/>
      <c r="B433" s="205"/>
      <c r="C433" s="206"/>
      <c r="D433" s="207" t="s">
        <v>73</v>
      </c>
      <c r="E433" s="219" t="s">
        <v>684</v>
      </c>
      <c r="F433" s="219" t="s">
        <v>1656</v>
      </c>
      <c r="G433" s="206"/>
      <c r="H433" s="206"/>
      <c r="I433" s="209"/>
      <c r="J433" s="220">
        <f>BK433</f>
        <v>0</v>
      </c>
      <c r="K433" s="206"/>
      <c r="L433" s="211"/>
      <c r="M433" s="212"/>
      <c r="N433" s="213"/>
      <c r="O433" s="213"/>
      <c r="P433" s="214">
        <f>SUM(P434:P435)</f>
        <v>0</v>
      </c>
      <c r="Q433" s="213"/>
      <c r="R433" s="214">
        <f>SUM(R434:R435)</f>
        <v>0</v>
      </c>
      <c r="S433" s="213"/>
      <c r="T433" s="215">
        <f>SUM(T434:T435)</f>
        <v>0</v>
      </c>
      <c r="U433" s="12"/>
      <c r="V433" s="12"/>
      <c r="W433" s="12"/>
      <c r="X433" s="12"/>
      <c r="Y433" s="12"/>
      <c r="Z433" s="12"/>
      <c r="AA433" s="12"/>
      <c r="AB433" s="12"/>
      <c r="AC433" s="12"/>
      <c r="AD433" s="12"/>
      <c r="AE433" s="12"/>
      <c r="AR433" s="216" t="s">
        <v>143</v>
      </c>
      <c r="AT433" s="217" t="s">
        <v>73</v>
      </c>
      <c r="AU433" s="217" t="s">
        <v>82</v>
      </c>
      <c r="AY433" s="216" t="s">
        <v>142</v>
      </c>
      <c r="BK433" s="218">
        <f>SUM(BK434:BK435)</f>
        <v>0</v>
      </c>
    </row>
    <row r="434" s="2" customFormat="1" ht="16.5" customHeight="1">
      <c r="A434" s="40"/>
      <c r="B434" s="41"/>
      <c r="C434" s="221" t="s">
        <v>1657</v>
      </c>
      <c r="D434" s="221" t="s">
        <v>145</v>
      </c>
      <c r="E434" s="222" t="s">
        <v>1658</v>
      </c>
      <c r="F434" s="223" t="s">
        <v>1659</v>
      </c>
      <c r="G434" s="224" t="s">
        <v>165</v>
      </c>
      <c r="H434" s="225">
        <v>1</v>
      </c>
      <c r="I434" s="226"/>
      <c r="J434" s="227">
        <f>ROUND(I434*H434,2)</f>
        <v>0</v>
      </c>
      <c r="K434" s="228"/>
      <c r="L434" s="46"/>
      <c r="M434" s="229" t="s">
        <v>19</v>
      </c>
      <c r="N434" s="230" t="s">
        <v>45</v>
      </c>
      <c r="O434" s="86"/>
      <c r="P434" s="231">
        <f>O434*H434</f>
        <v>0</v>
      </c>
      <c r="Q434" s="231">
        <v>0</v>
      </c>
      <c r="R434" s="231">
        <f>Q434*H434</f>
        <v>0</v>
      </c>
      <c r="S434" s="231">
        <v>0</v>
      </c>
      <c r="T434" s="232">
        <f>S434*H434</f>
        <v>0</v>
      </c>
      <c r="U434" s="40"/>
      <c r="V434" s="40"/>
      <c r="W434" s="40"/>
      <c r="X434" s="40"/>
      <c r="Y434" s="40"/>
      <c r="Z434" s="40"/>
      <c r="AA434" s="40"/>
      <c r="AB434" s="40"/>
      <c r="AC434" s="40"/>
      <c r="AD434" s="40"/>
      <c r="AE434" s="40"/>
      <c r="AR434" s="233" t="s">
        <v>475</v>
      </c>
      <c r="AT434" s="233" t="s">
        <v>145</v>
      </c>
      <c r="AU434" s="233" t="s">
        <v>84</v>
      </c>
      <c r="AY434" s="19" t="s">
        <v>142</v>
      </c>
      <c r="BE434" s="234">
        <f>IF(N434="základní",J434,0)</f>
        <v>0</v>
      </c>
      <c r="BF434" s="234">
        <f>IF(N434="snížená",J434,0)</f>
        <v>0</v>
      </c>
      <c r="BG434" s="234">
        <f>IF(N434="zákl. přenesená",J434,0)</f>
        <v>0</v>
      </c>
      <c r="BH434" s="234">
        <f>IF(N434="sníž. přenesená",J434,0)</f>
        <v>0</v>
      </c>
      <c r="BI434" s="234">
        <f>IF(N434="nulová",J434,0)</f>
        <v>0</v>
      </c>
      <c r="BJ434" s="19" t="s">
        <v>82</v>
      </c>
      <c r="BK434" s="234">
        <f>ROUND(I434*H434,2)</f>
        <v>0</v>
      </c>
      <c r="BL434" s="19" t="s">
        <v>475</v>
      </c>
      <c r="BM434" s="233" t="s">
        <v>1660</v>
      </c>
    </row>
    <row r="435" s="2" customFormat="1">
      <c r="A435" s="40"/>
      <c r="B435" s="41"/>
      <c r="C435" s="42"/>
      <c r="D435" s="237" t="s">
        <v>157</v>
      </c>
      <c r="E435" s="42"/>
      <c r="F435" s="247" t="s">
        <v>1661</v>
      </c>
      <c r="G435" s="42"/>
      <c r="H435" s="42"/>
      <c r="I435" s="138"/>
      <c r="J435" s="42"/>
      <c r="K435" s="42"/>
      <c r="L435" s="46"/>
      <c r="M435" s="248"/>
      <c r="N435" s="249"/>
      <c r="O435" s="86"/>
      <c r="P435" s="86"/>
      <c r="Q435" s="86"/>
      <c r="R435" s="86"/>
      <c r="S435" s="86"/>
      <c r="T435" s="87"/>
      <c r="U435" s="40"/>
      <c r="V435" s="40"/>
      <c r="W435" s="40"/>
      <c r="X435" s="40"/>
      <c r="Y435" s="40"/>
      <c r="Z435" s="40"/>
      <c r="AA435" s="40"/>
      <c r="AB435" s="40"/>
      <c r="AC435" s="40"/>
      <c r="AD435" s="40"/>
      <c r="AE435" s="40"/>
      <c r="AT435" s="19" t="s">
        <v>157</v>
      </c>
      <c r="AU435" s="19" t="s">
        <v>84</v>
      </c>
    </row>
    <row r="436" s="12" customFormat="1" ht="25.92" customHeight="1">
      <c r="A436" s="12"/>
      <c r="B436" s="205"/>
      <c r="C436" s="206"/>
      <c r="D436" s="207" t="s">
        <v>73</v>
      </c>
      <c r="E436" s="208" t="s">
        <v>728</v>
      </c>
      <c r="F436" s="208" t="s">
        <v>729</v>
      </c>
      <c r="G436" s="206"/>
      <c r="H436" s="206"/>
      <c r="I436" s="209"/>
      <c r="J436" s="210">
        <f>BK436</f>
        <v>0</v>
      </c>
      <c r="K436" s="206"/>
      <c r="L436" s="211"/>
      <c r="M436" s="212"/>
      <c r="N436" s="213"/>
      <c r="O436" s="213"/>
      <c r="P436" s="214">
        <f>SUM(P437:P438)</f>
        <v>0</v>
      </c>
      <c r="Q436" s="213"/>
      <c r="R436" s="214">
        <f>SUM(R437:R438)</f>
        <v>0</v>
      </c>
      <c r="S436" s="213"/>
      <c r="T436" s="215">
        <f>SUM(T437:T438)</f>
        <v>0</v>
      </c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R436" s="216" t="s">
        <v>149</v>
      </c>
      <c r="AT436" s="217" t="s">
        <v>73</v>
      </c>
      <c r="AU436" s="217" t="s">
        <v>74</v>
      </c>
      <c r="AY436" s="216" t="s">
        <v>142</v>
      </c>
      <c r="BK436" s="218">
        <f>SUM(BK437:BK438)</f>
        <v>0</v>
      </c>
    </row>
    <row r="437" s="2" customFormat="1" ht="16.5" customHeight="1">
      <c r="A437" s="40"/>
      <c r="B437" s="41"/>
      <c r="C437" s="221" t="s">
        <v>1662</v>
      </c>
      <c r="D437" s="221" t="s">
        <v>145</v>
      </c>
      <c r="E437" s="222" t="s">
        <v>730</v>
      </c>
      <c r="F437" s="223" t="s">
        <v>19</v>
      </c>
      <c r="G437" s="224" t="s">
        <v>19</v>
      </c>
      <c r="H437" s="225">
        <v>0</v>
      </c>
      <c r="I437" s="226"/>
      <c r="J437" s="227">
        <f>ROUND(I437*H437,2)</f>
        <v>0</v>
      </c>
      <c r="K437" s="228"/>
      <c r="L437" s="46"/>
      <c r="M437" s="229" t="s">
        <v>19</v>
      </c>
      <c r="N437" s="230" t="s">
        <v>45</v>
      </c>
      <c r="O437" s="86"/>
      <c r="P437" s="231">
        <f>O437*H437</f>
        <v>0</v>
      </c>
      <c r="Q437" s="231">
        <v>0</v>
      </c>
      <c r="R437" s="231">
        <f>Q437*H437</f>
        <v>0</v>
      </c>
      <c r="S437" s="231">
        <v>0</v>
      </c>
      <c r="T437" s="232">
        <f>S437*H437</f>
        <v>0</v>
      </c>
      <c r="U437" s="40"/>
      <c r="V437" s="40"/>
      <c r="W437" s="40"/>
      <c r="X437" s="40"/>
      <c r="Y437" s="40"/>
      <c r="Z437" s="40"/>
      <c r="AA437" s="40"/>
      <c r="AB437" s="40"/>
      <c r="AC437" s="40"/>
      <c r="AD437" s="40"/>
      <c r="AE437" s="40"/>
      <c r="AR437" s="233" t="s">
        <v>731</v>
      </c>
      <c r="AT437" s="233" t="s">
        <v>145</v>
      </c>
      <c r="AU437" s="233" t="s">
        <v>82</v>
      </c>
      <c r="AY437" s="19" t="s">
        <v>142</v>
      </c>
      <c r="BE437" s="234">
        <f>IF(N437="základní",J437,0)</f>
        <v>0</v>
      </c>
      <c r="BF437" s="234">
        <f>IF(N437="snížená",J437,0)</f>
        <v>0</v>
      </c>
      <c r="BG437" s="234">
        <f>IF(N437="zákl. přenesená",J437,0)</f>
        <v>0</v>
      </c>
      <c r="BH437" s="234">
        <f>IF(N437="sníž. přenesená",J437,0)</f>
        <v>0</v>
      </c>
      <c r="BI437" s="234">
        <f>IF(N437="nulová",J437,0)</f>
        <v>0</v>
      </c>
      <c r="BJ437" s="19" t="s">
        <v>82</v>
      </c>
      <c r="BK437" s="234">
        <f>ROUND(I437*H437,2)</f>
        <v>0</v>
      </c>
      <c r="BL437" s="19" t="s">
        <v>731</v>
      </c>
      <c r="BM437" s="233" t="s">
        <v>1663</v>
      </c>
    </row>
    <row r="438" s="2" customFormat="1">
      <c r="A438" s="40"/>
      <c r="B438" s="41"/>
      <c r="C438" s="42"/>
      <c r="D438" s="237" t="s">
        <v>157</v>
      </c>
      <c r="E438" s="42"/>
      <c r="F438" s="247" t="s">
        <v>733</v>
      </c>
      <c r="G438" s="42"/>
      <c r="H438" s="42"/>
      <c r="I438" s="138"/>
      <c r="J438" s="42"/>
      <c r="K438" s="42"/>
      <c r="L438" s="46"/>
      <c r="M438" s="294"/>
      <c r="N438" s="295"/>
      <c r="O438" s="296"/>
      <c r="P438" s="296"/>
      <c r="Q438" s="296"/>
      <c r="R438" s="296"/>
      <c r="S438" s="296"/>
      <c r="T438" s="297"/>
      <c r="U438" s="40"/>
      <c r="V438" s="40"/>
      <c r="W438" s="40"/>
      <c r="X438" s="40"/>
      <c r="Y438" s="40"/>
      <c r="Z438" s="40"/>
      <c r="AA438" s="40"/>
      <c r="AB438" s="40"/>
      <c r="AC438" s="40"/>
      <c r="AD438" s="40"/>
      <c r="AE438" s="40"/>
      <c r="AT438" s="19" t="s">
        <v>157</v>
      </c>
      <c r="AU438" s="19" t="s">
        <v>82</v>
      </c>
    </row>
    <row r="439" s="2" customFormat="1" ht="6.96" customHeight="1">
      <c r="A439" s="40"/>
      <c r="B439" s="61"/>
      <c r="C439" s="62"/>
      <c r="D439" s="62"/>
      <c r="E439" s="62"/>
      <c r="F439" s="62"/>
      <c r="G439" s="62"/>
      <c r="H439" s="62"/>
      <c r="I439" s="168"/>
      <c r="J439" s="62"/>
      <c r="K439" s="62"/>
      <c r="L439" s="46"/>
      <c r="M439" s="40"/>
      <c r="O439" s="40"/>
      <c r="P439" s="40"/>
      <c r="Q439" s="40"/>
      <c r="R439" s="40"/>
      <c r="S439" s="40"/>
      <c r="T439" s="40"/>
      <c r="U439" s="40"/>
      <c r="V439" s="40"/>
      <c r="W439" s="40"/>
      <c r="X439" s="40"/>
      <c r="Y439" s="40"/>
      <c r="Z439" s="40"/>
      <c r="AA439" s="40"/>
      <c r="AB439" s="40"/>
      <c r="AC439" s="40"/>
      <c r="AD439" s="40"/>
      <c r="AE439" s="40"/>
    </row>
  </sheetData>
  <sheetProtection sheet="1" autoFilter="0" formatColumns="0" formatRows="0" objects="1" scenarios="1" spinCount="100000" saltValue="5VX/9XtgVMsMFdmsnPTtb1kdtqbF8eQQ9FoHcqslDmFBTRui6k/OUUnxz0snPVX4EqShCKscc69szSbuHeZGnw==" hashValue="qmfIlWEK9YsGFD7F6S0a7O9WRwsuKgJt0A8A/qqxFg81GwRL08JRlIwjIaVqcVXiPE5Re8qBkJrkMxk6Kptv1A==" algorithmName="SHA-512" password="CC35"/>
  <autoFilter ref="C103:K438"/>
  <mergeCells count="9">
    <mergeCell ref="E7:H7"/>
    <mergeCell ref="E9:H9"/>
    <mergeCell ref="E18:H18"/>
    <mergeCell ref="E27:H27"/>
    <mergeCell ref="E48:H48"/>
    <mergeCell ref="E50:H50"/>
    <mergeCell ref="E94:H94"/>
    <mergeCell ref="E96:H96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0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96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22"/>
      <c r="AT3" s="19" t="s">
        <v>84</v>
      </c>
    </row>
    <row r="4" s="1" customFormat="1" ht="24.96" customHeight="1">
      <c r="B4" s="22"/>
      <c r="D4" s="134" t="s">
        <v>103</v>
      </c>
      <c r="I4" s="130"/>
      <c r="L4" s="22"/>
      <c r="M4" s="135" t="s">
        <v>10</v>
      </c>
      <c r="AT4" s="19" t="s">
        <v>4</v>
      </c>
    </row>
    <row r="5" s="1" customFormat="1" ht="6.96" customHeight="1">
      <c r="B5" s="22"/>
      <c r="I5" s="130"/>
      <c r="L5" s="22"/>
    </row>
    <row r="6" s="1" customFormat="1" ht="12" customHeight="1">
      <c r="B6" s="22"/>
      <c r="D6" s="136" t="s">
        <v>16</v>
      </c>
      <c r="I6" s="130"/>
      <c r="L6" s="22"/>
    </row>
    <row r="7" s="1" customFormat="1" ht="16.5" customHeight="1">
      <c r="B7" s="22"/>
      <c r="E7" s="137" t="str">
        <f>'Rekapitulace stavby'!K6</f>
        <v>Otvovice ON - oprava</v>
      </c>
      <c r="F7" s="136"/>
      <c r="G7" s="136"/>
      <c r="H7" s="136"/>
      <c r="I7" s="130"/>
      <c r="L7" s="22"/>
    </row>
    <row r="8" s="2" customFormat="1" ht="12" customHeight="1">
      <c r="A8" s="40"/>
      <c r="B8" s="46"/>
      <c r="C8" s="40"/>
      <c r="D8" s="136" t="s">
        <v>104</v>
      </c>
      <c r="E8" s="40"/>
      <c r="F8" s="40"/>
      <c r="G8" s="40"/>
      <c r="H8" s="40"/>
      <c r="I8" s="138"/>
      <c r="J8" s="40"/>
      <c r="K8" s="40"/>
      <c r="L8" s="139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0" t="s">
        <v>1664</v>
      </c>
      <c r="F9" s="40"/>
      <c r="G9" s="40"/>
      <c r="H9" s="40"/>
      <c r="I9" s="138"/>
      <c r="J9" s="40"/>
      <c r="K9" s="40"/>
      <c r="L9" s="13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38"/>
      <c r="J10" s="40"/>
      <c r="K10" s="40"/>
      <c r="L10" s="13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6" t="s">
        <v>18</v>
      </c>
      <c r="E11" s="40"/>
      <c r="F11" s="141" t="s">
        <v>19</v>
      </c>
      <c r="G11" s="40"/>
      <c r="H11" s="40"/>
      <c r="I11" s="142" t="s">
        <v>20</v>
      </c>
      <c r="J11" s="141" t="s">
        <v>19</v>
      </c>
      <c r="K11" s="40"/>
      <c r="L11" s="13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6" t="s">
        <v>21</v>
      </c>
      <c r="E12" s="40"/>
      <c r="F12" s="141" t="s">
        <v>22</v>
      </c>
      <c r="G12" s="40"/>
      <c r="H12" s="40"/>
      <c r="I12" s="142" t="s">
        <v>23</v>
      </c>
      <c r="J12" s="143" t="str">
        <f>'Rekapitulace stavby'!AN8</f>
        <v>22. 5. 2020</v>
      </c>
      <c r="K12" s="40"/>
      <c r="L12" s="13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38"/>
      <c r="J13" s="40"/>
      <c r="K13" s="40"/>
      <c r="L13" s="13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6" t="s">
        <v>25</v>
      </c>
      <c r="E14" s="40"/>
      <c r="F14" s="40"/>
      <c r="G14" s="40"/>
      <c r="H14" s="40"/>
      <c r="I14" s="142" t="s">
        <v>26</v>
      </c>
      <c r="J14" s="141" t="s">
        <v>27</v>
      </c>
      <c r="K14" s="40"/>
      <c r="L14" s="13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1" t="s">
        <v>28</v>
      </c>
      <c r="F15" s="40"/>
      <c r="G15" s="40"/>
      <c r="H15" s="40"/>
      <c r="I15" s="142" t="s">
        <v>29</v>
      </c>
      <c r="J15" s="141" t="s">
        <v>30</v>
      </c>
      <c r="K15" s="40"/>
      <c r="L15" s="13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38"/>
      <c r="J16" s="40"/>
      <c r="K16" s="40"/>
      <c r="L16" s="13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6" t="s">
        <v>31</v>
      </c>
      <c r="E17" s="40"/>
      <c r="F17" s="40"/>
      <c r="G17" s="40"/>
      <c r="H17" s="40"/>
      <c r="I17" s="142" t="s">
        <v>26</v>
      </c>
      <c r="J17" s="35" t="str">
        <f>'Rekapitulace stavby'!AN13</f>
        <v>Vyplň údaj</v>
      </c>
      <c r="K17" s="40"/>
      <c r="L17" s="13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41"/>
      <c r="G18" s="141"/>
      <c r="H18" s="141"/>
      <c r="I18" s="142" t="s">
        <v>29</v>
      </c>
      <c r="J18" s="35" t="str">
        <f>'Rekapitulace stavby'!AN14</f>
        <v>Vyplň údaj</v>
      </c>
      <c r="K18" s="40"/>
      <c r="L18" s="13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38"/>
      <c r="J19" s="40"/>
      <c r="K19" s="40"/>
      <c r="L19" s="13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6" t="s">
        <v>33</v>
      </c>
      <c r="E20" s="40"/>
      <c r="F20" s="40"/>
      <c r="G20" s="40"/>
      <c r="H20" s="40"/>
      <c r="I20" s="142" t="s">
        <v>26</v>
      </c>
      <c r="J20" s="141" t="str">
        <f>IF('Rekapitulace stavby'!AN16="","",'Rekapitulace stavby'!AN16)</f>
        <v/>
      </c>
      <c r="K20" s="40"/>
      <c r="L20" s="13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1" t="str">
        <f>IF('Rekapitulace stavby'!E17="","",'Rekapitulace stavby'!E17)</f>
        <v xml:space="preserve"> </v>
      </c>
      <c r="F21" s="40"/>
      <c r="G21" s="40"/>
      <c r="H21" s="40"/>
      <c r="I21" s="142" t="s">
        <v>29</v>
      </c>
      <c r="J21" s="141" t="str">
        <f>IF('Rekapitulace stavby'!AN17="","",'Rekapitulace stavby'!AN17)</f>
        <v/>
      </c>
      <c r="K21" s="40"/>
      <c r="L21" s="13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38"/>
      <c r="J22" s="40"/>
      <c r="K22" s="40"/>
      <c r="L22" s="13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6" t="s">
        <v>36</v>
      </c>
      <c r="E23" s="40"/>
      <c r="F23" s="40"/>
      <c r="G23" s="40"/>
      <c r="H23" s="40"/>
      <c r="I23" s="142" t="s">
        <v>26</v>
      </c>
      <c r="J23" s="141" t="s">
        <v>19</v>
      </c>
      <c r="K23" s="40"/>
      <c r="L23" s="13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1" t="s">
        <v>1665</v>
      </c>
      <c r="F24" s="40"/>
      <c r="G24" s="40"/>
      <c r="H24" s="40"/>
      <c r="I24" s="142" t="s">
        <v>29</v>
      </c>
      <c r="J24" s="141" t="s">
        <v>19</v>
      </c>
      <c r="K24" s="40"/>
      <c r="L24" s="13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38"/>
      <c r="J25" s="40"/>
      <c r="K25" s="40"/>
      <c r="L25" s="13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6" t="s">
        <v>38</v>
      </c>
      <c r="E26" s="40"/>
      <c r="F26" s="40"/>
      <c r="G26" s="40"/>
      <c r="H26" s="40"/>
      <c r="I26" s="138"/>
      <c r="J26" s="40"/>
      <c r="K26" s="40"/>
      <c r="L26" s="13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4"/>
      <c r="B27" s="145"/>
      <c r="C27" s="144"/>
      <c r="D27" s="144"/>
      <c r="E27" s="146" t="s">
        <v>19</v>
      </c>
      <c r="F27" s="146"/>
      <c r="G27" s="146"/>
      <c r="H27" s="146"/>
      <c r="I27" s="147"/>
      <c r="J27" s="144"/>
      <c r="K27" s="144"/>
      <c r="L27" s="148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38"/>
      <c r="J28" s="40"/>
      <c r="K28" s="40"/>
      <c r="L28" s="13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9"/>
      <c r="E29" s="149"/>
      <c r="F29" s="149"/>
      <c r="G29" s="149"/>
      <c r="H29" s="149"/>
      <c r="I29" s="150"/>
      <c r="J29" s="149"/>
      <c r="K29" s="149"/>
      <c r="L29" s="139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1" t="s">
        <v>40</v>
      </c>
      <c r="E30" s="40"/>
      <c r="F30" s="40"/>
      <c r="G30" s="40"/>
      <c r="H30" s="40"/>
      <c r="I30" s="138"/>
      <c r="J30" s="152">
        <f>ROUND(J86, 2)</f>
        <v>0</v>
      </c>
      <c r="K30" s="40"/>
      <c r="L30" s="13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9"/>
      <c r="E31" s="149"/>
      <c r="F31" s="149"/>
      <c r="G31" s="149"/>
      <c r="H31" s="149"/>
      <c r="I31" s="150"/>
      <c r="J31" s="149"/>
      <c r="K31" s="149"/>
      <c r="L31" s="13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3" t="s">
        <v>42</v>
      </c>
      <c r="G32" s="40"/>
      <c r="H32" s="40"/>
      <c r="I32" s="154" t="s">
        <v>41</v>
      </c>
      <c r="J32" s="153" t="s">
        <v>43</v>
      </c>
      <c r="K32" s="40"/>
      <c r="L32" s="13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5" t="s">
        <v>44</v>
      </c>
      <c r="E33" s="136" t="s">
        <v>45</v>
      </c>
      <c r="F33" s="156">
        <f>ROUND((SUM(BE86:BE206)),  2)</f>
        <v>0</v>
      </c>
      <c r="G33" s="40"/>
      <c r="H33" s="40"/>
      <c r="I33" s="157">
        <v>0.20999999999999999</v>
      </c>
      <c r="J33" s="156">
        <f>ROUND(((SUM(BE86:BE206))*I33),  2)</f>
        <v>0</v>
      </c>
      <c r="K33" s="40"/>
      <c r="L33" s="13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6" t="s">
        <v>46</v>
      </c>
      <c r="F34" s="156">
        <f>ROUND((SUM(BF86:BF206)),  2)</f>
        <v>0</v>
      </c>
      <c r="G34" s="40"/>
      <c r="H34" s="40"/>
      <c r="I34" s="157">
        <v>0.14999999999999999</v>
      </c>
      <c r="J34" s="156">
        <f>ROUND(((SUM(BF86:BF206))*I34),  2)</f>
        <v>0</v>
      </c>
      <c r="K34" s="40"/>
      <c r="L34" s="13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6" t="s">
        <v>47</v>
      </c>
      <c r="F35" s="156">
        <f>ROUND((SUM(BG86:BG206)),  2)</f>
        <v>0</v>
      </c>
      <c r="G35" s="40"/>
      <c r="H35" s="40"/>
      <c r="I35" s="157">
        <v>0.20999999999999999</v>
      </c>
      <c r="J35" s="156">
        <f>0</f>
        <v>0</v>
      </c>
      <c r="K35" s="40"/>
      <c r="L35" s="13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6" t="s">
        <v>48</v>
      </c>
      <c r="F36" s="156">
        <f>ROUND((SUM(BH86:BH206)),  2)</f>
        <v>0</v>
      </c>
      <c r="G36" s="40"/>
      <c r="H36" s="40"/>
      <c r="I36" s="157">
        <v>0.14999999999999999</v>
      </c>
      <c r="J36" s="156">
        <f>0</f>
        <v>0</v>
      </c>
      <c r="K36" s="40"/>
      <c r="L36" s="13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6" t="s">
        <v>49</v>
      </c>
      <c r="F37" s="156">
        <f>ROUND((SUM(BI86:BI206)),  2)</f>
        <v>0</v>
      </c>
      <c r="G37" s="40"/>
      <c r="H37" s="40"/>
      <c r="I37" s="157">
        <v>0</v>
      </c>
      <c r="J37" s="156">
        <f>0</f>
        <v>0</v>
      </c>
      <c r="K37" s="40"/>
      <c r="L37" s="13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38"/>
      <c r="J38" s="40"/>
      <c r="K38" s="40"/>
      <c r="L38" s="13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8"/>
      <c r="D39" s="159" t="s">
        <v>50</v>
      </c>
      <c r="E39" s="160"/>
      <c r="F39" s="160"/>
      <c r="G39" s="161" t="s">
        <v>51</v>
      </c>
      <c r="H39" s="162" t="s">
        <v>52</v>
      </c>
      <c r="I39" s="163"/>
      <c r="J39" s="164">
        <f>SUM(J30:J37)</f>
        <v>0</v>
      </c>
      <c r="K39" s="165"/>
      <c r="L39" s="13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6"/>
      <c r="C40" s="167"/>
      <c r="D40" s="167"/>
      <c r="E40" s="167"/>
      <c r="F40" s="167"/>
      <c r="G40" s="167"/>
      <c r="H40" s="167"/>
      <c r="I40" s="168"/>
      <c r="J40" s="167"/>
      <c r="K40" s="167"/>
      <c r="L40" s="13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1"/>
      <c r="J44" s="170"/>
      <c r="K44" s="170"/>
      <c r="L44" s="139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106</v>
      </c>
      <c r="D45" s="42"/>
      <c r="E45" s="42"/>
      <c r="F45" s="42"/>
      <c r="G45" s="42"/>
      <c r="H45" s="42"/>
      <c r="I45" s="138"/>
      <c r="J45" s="42"/>
      <c r="K45" s="42"/>
      <c r="L45" s="139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38"/>
      <c r="J46" s="42"/>
      <c r="K46" s="42"/>
      <c r="L46" s="13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138"/>
      <c r="J47" s="42"/>
      <c r="K47" s="42"/>
      <c r="L47" s="13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2" t="str">
        <f>E7</f>
        <v>Otvovice ON - oprava</v>
      </c>
      <c r="F48" s="34"/>
      <c r="G48" s="34"/>
      <c r="H48" s="34"/>
      <c r="I48" s="138"/>
      <c r="J48" s="42"/>
      <c r="K48" s="42"/>
      <c r="L48" s="13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104</v>
      </c>
      <c r="D49" s="42"/>
      <c r="E49" s="42"/>
      <c r="F49" s="42"/>
      <c r="G49" s="42"/>
      <c r="H49" s="42"/>
      <c r="I49" s="138"/>
      <c r="J49" s="42"/>
      <c r="K49" s="42"/>
      <c r="L49" s="13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SO.05 - Elektroinstalace</v>
      </c>
      <c r="F50" s="42"/>
      <c r="G50" s="42"/>
      <c r="H50" s="42"/>
      <c r="I50" s="138"/>
      <c r="J50" s="42"/>
      <c r="K50" s="42"/>
      <c r="L50" s="13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38"/>
      <c r="J51" s="42"/>
      <c r="K51" s="42"/>
      <c r="L51" s="139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Otvovice</v>
      </c>
      <c r="G52" s="42"/>
      <c r="H52" s="42"/>
      <c r="I52" s="142" t="s">
        <v>23</v>
      </c>
      <c r="J52" s="74" t="str">
        <f>IF(J12="","",J12)</f>
        <v>22. 5. 2020</v>
      </c>
      <c r="K52" s="42"/>
      <c r="L52" s="13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38"/>
      <c r="J53" s="42"/>
      <c r="K53" s="42"/>
      <c r="L53" s="13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Správa železnic, státní organizace</v>
      </c>
      <c r="G54" s="42"/>
      <c r="H54" s="42"/>
      <c r="I54" s="142" t="s">
        <v>33</v>
      </c>
      <c r="J54" s="38" t="str">
        <f>E21</f>
        <v xml:space="preserve"> </v>
      </c>
      <c r="K54" s="42"/>
      <c r="L54" s="13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142" t="s">
        <v>36</v>
      </c>
      <c r="J55" s="38" t="str">
        <f>E24</f>
        <v>SEE</v>
      </c>
      <c r="K55" s="42"/>
      <c r="L55" s="13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38"/>
      <c r="J56" s="42"/>
      <c r="K56" s="42"/>
      <c r="L56" s="13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3" t="s">
        <v>107</v>
      </c>
      <c r="D57" s="174"/>
      <c r="E57" s="174"/>
      <c r="F57" s="174"/>
      <c r="G57" s="174"/>
      <c r="H57" s="174"/>
      <c r="I57" s="175"/>
      <c r="J57" s="176" t="s">
        <v>108</v>
      </c>
      <c r="K57" s="174"/>
      <c r="L57" s="13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38"/>
      <c r="J58" s="42"/>
      <c r="K58" s="42"/>
      <c r="L58" s="13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7" t="s">
        <v>72</v>
      </c>
      <c r="D59" s="42"/>
      <c r="E59" s="42"/>
      <c r="F59" s="42"/>
      <c r="G59" s="42"/>
      <c r="H59" s="42"/>
      <c r="I59" s="138"/>
      <c r="J59" s="104">
        <f>J86</f>
        <v>0</v>
      </c>
      <c r="K59" s="42"/>
      <c r="L59" s="13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109</v>
      </c>
    </row>
    <row r="60" s="9" customFormat="1" ht="24.96" customHeight="1">
      <c r="A60" s="9"/>
      <c r="B60" s="178"/>
      <c r="C60" s="179"/>
      <c r="D60" s="180" t="s">
        <v>1666</v>
      </c>
      <c r="E60" s="181"/>
      <c r="F60" s="181"/>
      <c r="G60" s="181"/>
      <c r="H60" s="181"/>
      <c r="I60" s="182"/>
      <c r="J60" s="183">
        <f>J87</f>
        <v>0</v>
      </c>
      <c r="K60" s="179"/>
      <c r="L60" s="18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78"/>
      <c r="C61" s="179"/>
      <c r="D61" s="180" t="s">
        <v>1667</v>
      </c>
      <c r="E61" s="181"/>
      <c r="F61" s="181"/>
      <c r="G61" s="181"/>
      <c r="H61" s="181"/>
      <c r="I61" s="182"/>
      <c r="J61" s="183">
        <f>J140</f>
        <v>0</v>
      </c>
      <c r="K61" s="179"/>
      <c r="L61" s="184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9" customFormat="1" ht="24.96" customHeight="1">
      <c r="A62" s="9"/>
      <c r="B62" s="178"/>
      <c r="C62" s="179"/>
      <c r="D62" s="180" t="s">
        <v>1668</v>
      </c>
      <c r="E62" s="181"/>
      <c r="F62" s="181"/>
      <c r="G62" s="181"/>
      <c r="H62" s="181"/>
      <c r="I62" s="182"/>
      <c r="J62" s="183">
        <f>J146</f>
        <v>0</v>
      </c>
      <c r="K62" s="179"/>
      <c r="L62" s="184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9" customFormat="1" ht="24.96" customHeight="1">
      <c r="A63" s="9"/>
      <c r="B63" s="178"/>
      <c r="C63" s="179"/>
      <c r="D63" s="180" t="s">
        <v>1669</v>
      </c>
      <c r="E63" s="181"/>
      <c r="F63" s="181"/>
      <c r="G63" s="181"/>
      <c r="H63" s="181"/>
      <c r="I63" s="182"/>
      <c r="J63" s="183">
        <f>J154</f>
        <v>0</v>
      </c>
      <c r="K63" s="179"/>
      <c r="L63" s="184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9" customFormat="1" ht="24.96" customHeight="1">
      <c r="A64" s="9"/>
      <c r="B64" s="178"/>
      <c r="C64" s="179"/>
      <c r="D64" s="180" t="s">
        <v>1670</v>
      </c>
      <c r="E64" s="181"/>
      <c r="F64" s="181"/>
      <c r="G64" s="181"/>
      <c r="H64" s="181"/>
      <c r="I64" s="182"/>
      <c r="J64" s="183">
        <f>J161</f>
        <v>0</v>
      </c>
      <c r="K64" s="179"/>
      <c r="L64" s="184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8"/>
      <c r="C65" s="179"/>
      <c r="D65" s="180" t="s">
        <v>1671</v>
      </c>
      <c r="E65" s="181"/>
      <c r="F65" s="181"/>
      <c r="G65" s="181"/>
      <c r="H65" s="181"/>
      <c r="I65" s="182"/>
      <c r="J65" s="183">
        <f>J195</f>
        <v>0</v>
      </c>
      <c r="K65" s="179"/>
      <c r="L65" s="184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8"/>
      <c r="C66" s="179"/>
      <c r="D66" s="180" t="s">
        <v>1672</v>
      </c>
      <c r="E66" s="181"/>
      <c r="F66" s="181"/>
      <c r="G66" s="181"/>
      <c r="H66" s="181"/>
      <c r="I66" s="182"/>
      <c r="J66" s="183">
        <f>J202</f>
        <v>0</v>
      </c>
      <c r="K66" s="179"/>
      <c r="L66" s="184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138"/>
      <c r="J67" s="42"/>
      <c r="K67" s="42"/>
      <c r="L67" s="139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168"/>
      <c r="J68" s="62"/>
      <c r="K68" s="62"/>
      <c r="L68" s="139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171"/>
      <c r="J72" s="64"/>
      <c r="K72" s="64"/>
      <c r="L72" s="139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127</v>
      </c>
      <c r="D73" s="42"/>
      <c r="E73" s="42"/>
      <c r="F73" s="42"/>
      <c r="G73" s="42"/>
      <c r="H73" s="42"/>
      <c r="I73" s="138"/>
      <c r="J73" s="42"/>
      <c r="K73" s="42"/>
      <c r="L73" s="139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138"/>
      <c r="J74" s="42"/>
      <c r="K74" s="42"/>
      <c r="L74" s="139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138"/>
      <c r="J75" s="42"/>
      <c r="K75" s="42"/>
      <c r="L75" s="139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72" t="str">
        <f>E7</f>
        <v>Otvovice ON - oprava</v>
      </c>
      <c r="F76" s="34"/>
      <c r="G76" s="34"/>
      <c r="H76" s="34"/>
      <c r="I76" s="138"/>
      <c r="J76" s="42"/>
      <c r="K76" s="42"/>
      <c r="L76" s="139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104</v>
      </c>
      <c r="D77" s="42"/>
      <c r="E77" s="42"/>
      <c r="F77" s="42"/>
      <c r="G77" s="42"/>
      <c r="H77" s="42"/>
      <c r="I77" s="138"/>
      <c r="J77" s="42"/>
      <c r="K77" s="42"/>
      <c r="L77" s="139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SO.05 - Elektroinstalace</v>
      </c>
      <c r="F78" s="42"/>
      <c r="G78" s="42"/>
      <c r="H78" s="42"/>
      <c r="I78" s="138"/>
      <c r="J78" s="42"/>
      <c r="K78" s="42"/>
      <c r="L78" s="139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138"/>
      <c r="J79" s="42"/>
      <c r="K79" s="42"/>
      <c r="L79" s="139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F12</f>
        <v>Otvovice</v>
      </c>
      <c r="G80" s="42"/>
      <c r="H80" s="42"/>
      <c r="I80" s="142" t="s">
        <v>23</v>
      </c>
      <c r="J80" s="74" t="str">
        <f>IF(J12="","",J12)</f>
        <v>22. 5. 2020</v>
      </c>
      <c r="K80" s="42"/>
      <c r="L80" s="139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138"/>
      <c r="J81" s="42"/>
      <c r="K81" s="42"/>
      <c r="L81" s="139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25</v>
      </c>
      <c r="D82" s="42"/>
      <c r="E82" s="42"/>
      <c r="F82" s="29" t="str">
        <f>E15</f>
        <v>Správa železnic, státní organizace</v>
      </c>
      <c r="G82" s="42"/>
      <c r="H82" s="42"/>
      <c r="I82" s="142" t="s">
        <v>33</v>
      </c>
      <c r="J82" s="38" t="str">
        <f>E21</f>
        <v xml:space="preserve"> </v>
      </c>
      <c r="K82" s="42"/>
      <c r="L82" s="139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31</v>
      </c>
      <c r="D83" s="42"/>
      <c r="E83" s="42"/>
      <c r="F83" s="29" t="str">
        <f>IF(E18="","",E18)</f>
        <v>Vyplň údaj</v>
      </c>
      <c r="G83" s="42"/>
      <c r="H83" s="42"/>
      <c r="I83" s="142" t="s">
        <v>36</v>
      </c>
      <c r="J83" s="38" t="str">
        <f>E24</f>
        <v>SEE</v>
      </c>
      <c r="K83" s="42"/>
      <c r="L83" s="139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138"/>
      <c r="J84" s="42"/>
      <c r="K84" s="42"/>
      <c r="L84" s="139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92"/>
      <c r="B85" s="193"/>
      <c r="C85" s="194" t="s">
        <v>128</v>
      </c>
      <c r="D85" s="195" t="s">
        <v>59</v>
      </c>
      <c r="E85" s="195" t="s">
        <v>55</v>
      </c>
      <c r="F85" s="195" t="s">
        <v>56</v>
      </c>
      <c r="G85" s="195" t="s">
        <v>129</v>
      </c>
      <c r="H85" s="195" t="s">
        <v>130</v>
      </c>
      <c r="I85" s="196" t="s">
        <v>131</v>
      </c>
      <c r="J85" s="197" t="s">
        <v>108</v>
      </c>
      <c r="K85" s="198" t="s">
        <v>132</v>
      </c>
      <c r="L85" s="199"/>
      <c r="M85" s="94" t="s">
        <v>19</v>
      </c>
      <c r="N85" s="95" t="s">
        <v>44</v>
      </c>
      <c r="O85" s="95" t="s">
        <v>133</v>
      </c>
      <c r="P85" s="95" t="s">
        <v>134</v>
      </c>
      <c r="Q85" s="95" t="s">
        <v>135</v>
      </c>
      <c r="R85" s="95" t="s">
        <v>136</v>
      </c>
      <c r="S85" s="95" t="s">
        <v>137</v>
      </c>
      <c r="T85" s="96" t="s">
        <v>138</v>
      </c>
      <c r="U85" s="192"/>
      <c r="V85" s="192"/>
      <c r="W85" s="192"/>
      <c r="X85" s="192"/>
      <c r="Y85" s="192"/>
      <c r="Z85" s="192"/>
      <c r="AA85" s="192"/>
      <c r="AB85" s="192"/>
      <c r="AC85" s="192"/>
      <c r="AD85" s="192"/>
      <c r="AE85" s="192"/>
    </row>
    <row r="86" s="2" customFormat="1" ht="22.8" customHeight="1">
      <c r="A86" s="40"/>
      <c r="B86" s="41"/>
      <c r="C86" s="101" t="s">
        <v>139</v>
      </c>
      <c r="D86" s="42"/>
      <c r="E86" s="42"/>
      <c r="F86" s="42"/>
      <c r="G86" s="42"/>
      <c r="H86" s="42"/>
      <c r="I86" s="138"/>
      <c r="J86" s="200">
        <f>BK86</f>
        <v>0</v>
      </c>
      <c r="K86" s="42"/>
      <c r="L86" s="46"/>
      <c r="M86" s="97"/>
      <c r="N86" s="201"/>
      <c r="O86" s="98"/>
      <c r="P86" s="202">
        <f>P87+P140+P146+P154+P161+P195+P202</f>
        <v>0</v>
      </c>
      <c r="Q86" s="98"/>
      <c r="R86" s="202">
        <f>R87+R140+R146+R154+R161+R195+R202</f>
        <v>0</v>
      </c>
      <c r="S86" s="98"/>
      <c r="T86" s="203">
        <f>T87+T140+T146+T154+T161+T195+T202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73</v>
      </c>
      <c r="AU86" s="19" t="s">
        <v>109</v>
      </c>
      <c r="BK86" s="204">
        <f>BK87+BK140+BK146+BK154+BK161+BK195+BK202</f>
        <v>0</v>
      </c>
    </row>
    <row r="87" s="12" customFormat="1" ht="25.92" customHeight="1">
      <c r="A87" s="12"/>
      <c r="B87" s="205"/>
      <c r="C87" s="206"/>
      <c r="D87" s="207" t="s">
        <v>73</v>
      </c>
      <c r="E87" s="208" t="s">
        <v>1673</v>
      </c>
      <c r="F87" s="208" t="s">
        <v>1674</v>
      </c>
      <c r="G87" s="206"/>
      <c r="H87" s="206"/>
      <c r="I87" s="209"/>
      <c r="J87" s="210">
        <f>BK87</f>
        <v>0</v>
      </c>
      <c r="K87" s="206"/>
      <c r="L87" s="211"/>
      <c r="M87" s="212"/>
      <c r="N87" s="213"/>
      <c r="O87" s="213"/>
      <c r="P87" s="214">
        <f>SUM(P88:P139)</f>
        <v>0</v>
      </c>
      <c r="Q87" s="213"/>
      <c r="R87" s="214">
        <f>SUM(R88:R139)</f>
        <v>0</v>
      </c>
      <c r="S87" s="213"/>
      <c r="T87" s="215">
        <f>SUM(T88:T139)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16" t="s">
        <v>82</v>
      </c>
      <c r="AT87" s="217" t="s">
        <v>73</v>
      </c>
      <c r="AU87" s="217" t="s">
        <v>74</v>
      </c>
      <c r="AY87" s="216" t="s">
        <v>142</v>
      </c>
      <c r="BK87" s="218">
        <f>SUM(BK88:BK139)</f>
        <v>0</v>
      </c>
    </row>
    <row r="88" s="2" customFormat="1" ht="16.5" customHeight="1">
      <c r="A88" s="40"/>
      <c r="B88" s="41"/>
      <c r="C88" s="221" t="s">
        <v>82</v>
      </c>
      <c r="D88" s="221" t="s">
        <v>145</v>
      </c>
      <c r="E88" s="222" t="s">
        <v>1675</v>
      </c>
      <c r="F88" s="223" t="s">
        <v>1676</v>
      </c>
      <c r="G88" s="224" t="s">
        <v>1186</v>
      </c>
      <c r="H88" s="225">
        <v>17</v>
      </c>
      <c r="I88" s="226"/>
      <c r="J88" s="227">
        <f>ROUND(I88*H88,2)</f>
        <v>0</v>
      </c>
      <c r="K88" s="228"/>
      <c r="L88" s="46"/>
      <c r="M88" s="229" t="s">
        <v>19</v>
      </c>
      <c r="N88" s="230" t="s">
        <v>45</v>
      </c>
      <c r="O88" s="86"/>
      <c r="P88" s="231">
        <f>O88*H88</f>
        <v>0</v>
      </c>
      <c r="Q88" s="231">
        <v>0</v>
      </c>
      <c r="R88" s="231">
        <f>Q88*H88</f>
        <v>0</v>
      </c>
      <c r="S88" s="231">
        <v>0</v>
      </c>
      <c r="T88" s="232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33" t="s">
        <v>149</v>
      </c>
      <c r="AT88" s="233" t="s">
        <v>145</v>
      </c>
      <c r="AU88" s="233" t="s">
        <v>82</v>
      </c>
      <c r="AY88" s="19" t="s">
        <v>142</v>
      </c>
      <c r="BE88" s="234">
        <f>IF(N88="základní",J88,0)</f>
        <v>0</v>
      </c>
      <c r="BF88" s="234">
        <f>IF(N88="snížená",J88,0)</f>
        <v>0</v>
      </c>
      <c r="BG88" s="234">
        <f>IF(N88="zákl. přenesená",J88,0)</f>
        <v>0</v>
      </c>
      <c r="BH88" s="234">
        <f>IF(N88="sníž. přenesená",J88,0)</f>
        <v>0</v>
      </c>
      <c r="BI88" s="234">
        <f>IF(N88="nulová",J88,0)</f>
        <v>0</v>
      </c>
      <c r="BJ88" s="19" t="s">
        <v>82</v>
      </c>
      <c r="BK88" s="234">
        <f>ROUND(I88*H88,2)</f>
        <v>0</v>
      </c>
      <c r="BL88" s="19" t="s">
        <v>149</v>
      </c>
      <c r="BM88" s="233" t="s">
        <v>84</v>
      </c>
    </row>
    <row r="89" s="2" customFormat="1" ht="16.5" customHeight="1">
      <c r="A89" s="40"/>
      <c r="B89" s="41"/>
      <c r="C89" s="221" t="s">
        <v>84</v>
      </c>
      <c r="D89" s="221" t="s">
        <v>145</v>
      </c>
      <c r="E89" s="222" t="s">
        <v>1677</v>
      </c>
      <c r="F89" s="223" t="s">
        <v>1678</v>
      </c>
      <c r="G89" s="224" t="s">
        <v>1186</v>
      </c>
      <c r="H89" s="225">
        <v>10</v>
      </c>
      <c r="I89" s="226"/>
      <c r="J89" s="227">
        <f>ROUND(I89*H89,2)</f>
        <v>0</v>
      </c>
      <c r="K89" s="228"/>
      <c r="L89" s="46"/>
      <c r="M89" s="229" t="s">
        <v>19</v>
      </c>
      <c r="N89" s="230" t="s">
        <v>45</v>
      </c>
      <c r="O89" s="86"/>
      <c r="P89" s="231">
        <f>O89*H89</f>
        <v>0</v>
      </c>
      <c r="Q89" s="231">
        <v>0</v>
      </c>
      <c r="R89" s="231">
        <f>Q89*H89</f>
        <v>0</v>
      </c>
      <c r="S89" s="231">
        <v>0</v>
      </c>
      <c r="T89" s="232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33" t="s">
        <v>149</v>
      </c>
      <c r="AT89" s="233" t="s">
        <v>145</v>
      </c>
      <c r="AU89" s="233" t="s">
        <v>82</v>
      </c>
      <c r="AY89" s="19" t="s">
        <v>142</v>
      </c>
      <c r="BE89" s="234">
        <f>IF(N89="základní",J89,0)</f>
        <v>0</v>
      </c>
      <c r="BF89" s="234">
        <f>IF(N89="snížená",J89,0)</f>
        <v>0</v>
      </c>
      <c r="BG89" s="234">
        <f>IF(N89="zákl. přenesená",J89,0)</f>
        <v>0</v>
      </c>
      <c r="BH89" s="234">
        <f>IF(N89="sníž. přenesená",J89,0)</f>
        <v>0</v>
      </c>
      <c r="BI89" s="234">
        <f>IF(N89="nulová",J89,0)</f>
        <v>0</v>
      </c>
      <c r="BJ89" s="19" t="s">
        <v>82</v>
      </c>
      <c r="BK89" s="234">
        <f>ROUND(I89*H89,2)</f>
        <v>0</v>
      </c>
      <c r="BL89" s="19" t="s">
        <v>149</v>
      </c>
      <c r="BM89" s="233" t="s">
        <v>149</v>
      </c>
    </row>
    <row r="90" s="2" customFormat="1" ht="16.5" customHeight="1">
      <c r="A90" s="40"/>
      <c r="B90" s="41"/>
      <c r="C90" s="221" t="s">
        <v>143</v>
      </c>
      <c r="D90" s="221" t="s">
        <v>145</v>
      </c>
      <c r="E90" s="222" t="s">
        <v>1679</v>
      </c>
      <c r="F90" s="223" t="s">
        <v>1680</v>
      </c>
      <c r="G90" s="224" t="s">
        <v>1186</v>
      </c>
      <c r="H90" s="225">
        <v>10</v>
      </c>
      <c r="I90" s="226"/>
      <c r="J90" s="227">
        <f>ROUND(I90*H90,2)</f>
        <v>0</v>
      </c>
      <c r="K90" s="228"/>
      <c r="L90" s="46"/>
      <c r="M90" s="229" t="s">
        <v>19</v>
      </c>
      <c r="N90" s="230" t="s">
        <v>45</v>
      </c>
      <c r="O90" s="86"/>
      <c r="P90" s="231">
        <f>O90*H90</f>
        <v>0</v>
      </c>
      <c r="Q90" s="231">
        <v>0</v>
      </c>
      <c r="R90" s="231">
        <f>Q90*H90</f>
        <v>0</v>
      </c>
      <c r="S90" s="231">
        <v>0</v>
      </c>
      <c r="T90" s="232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33" t="s">
        <v>149</v>
      </c>
      <c r="AT90" s="233" t="s">
        <v>145</v>
      </c>
      <c r="AU90" s="233" t="s">
        <v>82</v>
      </c>
      <c r="AY90" s="19" t="s">
        <v>142</v>
      </c>
      <c r="BE90" s="234">
        <f>IF(N90="základní",J90,0)</f>
        <v>0</v>
      </c>
      <c r="BF90" s="234">
        <f>IF(N90="snížená",J90,0)</f>
        <v>0</v>
      </c>
      <c r="BG90" s="234">
        <f>IF(N90="zákl. přenesená",J90,0)</f>
        <v>0</v>
      </c>
      <c r="BH90" s="234">
        <f>IF(N90="sníž. přenesená",J90,0)</f>
        <v>0</v>
      </c>
      <c r="BI90" s="234">
        <f>IF(N90="nulová",J90,0)</f>
        <v>0</v>
      </c>
      <c r="BJ90" s="19" t="s">
        <v>82</v>
      </c>
      <c r="BK90" s="234">
        <f>ROUND(I90*H90,2)</f>
        <v>0</v>
      </c>
      <c r="BL90" s="19" t="s">
        <v>149</v>
      </c>
      <c r="BM90" s="233" t="s">
        <v>171</v>
      </c>
    </row>
    <row r="91" s="2" customFormat="1" ht="16.5" customHeight="1">
      <c r="A91" s="40"/>
      <c r="B91" s="41"/>
      <c r="C91" s="221" t="s">
        <v>149</v>
      </c>
      <c r="D91" s="221" t="s">
        <v>145</v>
      </c>
      <c r="E91" s="222" t="s">
        <v>1681</v>
      </c>
      <c r="F91" s="223" t="s">
        <v>1682</v>
      </c>
      <c r="G91" s="224" t="s">
        <v>1186</v>
      </c>
      <c r="H91" s="225">
        <v>3</v>
      </c>
      <c r="I91" s="226"/>
      <c r="J91" s="227">
        <f>ROUND(I91*H91,2)</f>
        <v>0</v>
      </c>
      <c r="K91" s="228"/>
      <c r="L91" s="46"/>
      <c r="M91" s="229" t="s">
        <v>19</v>
      </c>
      <c r="N91" s="230" t="s">
        <v>45</v>
      </c>
      <c r="O91" s="86"/>
      <c r="P91" s="231">
        <f>O91*H91</f>
        <v>0</v>
      </c>
      <c r="Q91" s="231">
        <v>0</v>
      </c>
      <c r="R91" s="231">
        <f>Q91*H91</f>
        <v>0</v>
      </c>
      <c r="S91" s="231">
        <v>0</v>
      </c>
      <c r="T91" s="232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33" t="s">
        <v>149</v>
      </c>
      <c r="AT91" s="233" t="s">
        <v>145</v>
      </c>
      <c r="AU91" s="233" t="s">
        <v>82</v>
      </c>
      <c r="AY91" s="19" t="s">
        <v>142</v>
      </c>
      <c r="BE91" s="234">
        <f>IF(N91="základní",J91,0)</f>
        <v>0</v>
      </c>
      <c r="BF91" s="234">
        <f>IF(N91="snížená",J91,0)</f>
        <v>0</v>
      </c>
      <c r="BG91" s="234">
        <f>IF(N91="zákl. přenesená",J91,0)</f>
        <v>0</v>
      </c>
      <c r="BH91" s="234">
        <f>IF(N91="sníž. přenesená",J91,0)</f>
        <v>0</v>
      </c>
      <c r="BI91" s="234">
        <f>IF(N91="nulová",J91,0)</f>
        <v>0</v>
      </c>
      <c r="BJ91" s="19" t="s">
        <v>82</v>
      </c>
      <c r="BK91" s="234">
        <f>ROUND(I91*H91,2)</f>
        <v>0</v>
      </c>
      <c r="BL91" s="19" t="s">
        <v>149</v>
      </c>
      <c r="BM91" s="233" t="s">
        <v>182</v>
      </c>
    </row>
    <row r="92" s="2" customFormat="1" ht="16.5" customHeight="1">
      <c r="A92" s="40"/>
      <c r="B92" s="41"/>
      <c r="C92" s="221" t="s">
        <v>167</v>
      </c>
      <c r="D92" s="221" t="s">
        <v>145</v>
      </c>
      <c r="E92" s="222" t="s">
        <v>1683</v>
      </c>
      <c r="F92" s="223" t="s">
        <v>1684</v>
      </c>
      <c r="G92" s="224" t="s">
        <v>1186</v>
      </c>
      <c r="H92" s="225">
        <v>40</v>
      </c>
      <c r="I92" s="226"/>
      <c r="J92" s="227">
        <f>ROUND(I92*H92,2)</f>
        <v>0</v>
      </c>
      <c r="K92" s="228"/>
      <c r="L92" s="46"/>
      <c r="M92" s="229" t="s">
        <v>19</v>
      </c>
      <c r="N92" s="230" t="s">
        <v>45</v>
      </c>
      <c r="O92" s="86"/>
      <c r="P92" s="231">
        <f>O92*H92</f>
        <v>0</v>
      </c>
      <c r="Q92" s="231">
        <v>0</v>
      </c>
      <c r="R92" s="231">
        <f>Q92*H92</f>
        <v>0</v>
      </c>
      <c r="S92" s="231">
        <v>0</v>
      </c>
      <c r="T92" s="232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33" t="s">
        <v>149</v>
      </c>
      <c r="AT92" s="233" t="s">
        <v>145</v>
      </c>
      <c r="AU92" s="233" t="s">
        <v>82</v>
      </c>
      <c r="AY92" s="19" t="s">
        <v>142</v>
      </c>
      <c r="BE92" s="234">
        <f>IF(N92="základní",J92,0)</f>
        <v>0</v>
      </c>
      <c r="BF92" s="234">
        <f>IF(N92="snížená",J92,0)</f>
        <v>0</v>
      </c>
      <c r="BG92" s="234">
        <f>IF(N92="zákl. přenesená",J92,0)</f>
        <v>0</v>
      </c>
      <c r="BH92" s="234">
        <f>IF(N92="sníž. přenesená",J92,0)</f>
        <v>0</v>
      </c>
      <c r="BI92" s="234">
        <f>IF(N92="nulová",J92,0)</f>
        <v>0</v>
      </c>
      <c r="BJ92" s="19" t="s">
        <v>82</v>
      </c>
      <c r="BK92" s="234">
        <f>ROUND(I92*H92,2)</f>
        <v>0</v>
      </c>
      <c r="BL92" s="19" t="s">
        <v>149</v>
      </c>
      <c r="BM92" s="233" t="s">
        <v>190</v>
      </c>
    </row>
    <row r="93" s="2" customFormat="1" ht="16.5" customHeight="1">
      <c r="A93" s="40"/>
      <c r="B93" s="41"/>
      <c r="C93" s="221" t="s">
        <v>171</v>
      </c>
      <c r="D93" s="221" t="s">
        <v>145</v>
      </c>
      <c r="E93" s="222" t="s">
        <v>1685</v>
      </c>
      <c r="F93" s="223" t="s">
        <v>1686</v>
      </c>
      <c r="G93" s="224" t="s">
        <v>1186</v>
      </c>
      <c r="H93" s="225">
        <v>5</v>
      </c>
      <c r="I93" s="226"/>
      <c r="J93" s="227">
        <f>ROUND(I93*H93,2)</f>
        <v>0</v>
      </c>
      <c r="K93" s="228"/>
      <c r="L93" s="46"/>
      <c r="M93" s="229" t="s">
        <v>19</v>
      </c>
      <c r="N93" s="230" t="s">
        <v>45</v>
      </c>
      <c r="O93" s="86"/>
      <c r="P93" s="231">
        <f>O93*H93</f>
        <v>0</v>
      </c>
      <c r="Q93" s="231">
        <v>0</v>
      </c>
      <c r="R93" s="231">
        <f>Q93*H93</f>
        <v>0</v>
      </c>
      <c r="S93" s="231">
        <v>0</v>
      </c>
      <c r="T93" s="232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33" t="s">
        <v>149</v>
      </c>
      <c r="AT93" s="233" t="s">
        <v>145</v>
      </c>
      <c r="AU93" s="233" t="s">
        <v>82</v>
      </c>
      <c r="AY93" s="19" t="s">
        <v>142</v>
      </c>
      <c r="BE93" s="234">
        <f>IF(N93="základní",J93,0)</f>
        <v>0</v>
      </c>
      <c r="BF93" s="234">
        <f>IF(N93="snížená",J93,0)</f>
        <v>0</v>
      </c>
      <c r="BG93" s="234">
        <f>IF(N93="zákl. přenesená",J93,0)</f>
        <v>0</v>
      </c>
      <c r="BH93" s="234">
        <f>IF(N93="sníž. přenesená",J93,0)</f>
        <v>0</v>
      </c>
      <c r="BI93" s="234">
        <f>IF(N93="nulová",J93,0)</f>
        <v>0</v>
      </c>
      <c r="BJ93" s="19" t="s">
        <v>82</v>
      </c>
      <c r="BK93" s="234">
        <f>ROUND(I93*H93,2)</f>
        <v>0</v>
      </c>
      <c r="BL93" s="19" t="s">
        <v>149</v>
      </c>
      <c r="BM93" s="233" t="s">
        <v>205</v>
      </c>
    </row>
    <row r="94" s="2" customFormat="1" ht="16.5" customHeight="1">
      <c r="A94" s="40"/>
      <c r="B94" s="41"/>
      <c r="C94" s="221" t="s">
        <v>178</v>
      </c>
      <c r="D94" s="221" t="s">
        <v>145</v>
      </c>
      <c r="E94" s="222" t="s">
        <v>1687</v>
      </c>
      <c r="F94" s="223" t="s">
        <v>1688</v>
      </c>
      <c r="G94" s="224" t="s">
        <v>1186</v>
      </c>
      <c r="H94" s="225">
        <v>5</v>
      </c>
      <c r="I94" s="226"/>
      <c r="J94" s="227">
        <f>ROUND(I94*H94,2)</f>
        <v>0</v>
      </c>
      <c r="K94" s="228"/>
      <c r="L94" s="46"/>
      <c r="M94" s="229" t="s">
        <v>19</v>
      </c>
      <c r="N94" s="230" t="s">
        <v>45</v>
      </c>
      <c r="O94" s="86"/>
      <c r="P94" s="231">
        <f>O94*H94</f>
        <v>0</v>
      </c>
      <c r="Q94" s="231">
        <v>0</v>
      </c>
      <c r="R94" s="231">
        <f>Q94*H94</f>
        <v>0</v>
      </c>
      <c r="S94" s="231">
        <v>0</v>
      </c>
      <c r="T94" s="232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33" t="s">
        <v>149</v>
      </c>
      <c r="AT94" s="233" t="s">
        <v>145</v>
      </c>
      <c r="AU94" s="233" t="s">
        <v>82</v>
      </c>
      <c r="AY94" s="19" t="s">
        <v>142</v>
      </c>
      <c r="BE94" s="234">
        <f>IF(N94="základní",J94,0)</f>
        <v>0</v>
      </c>
      <c r="BF94" s="234">
        <f>IF(N94="snížená",J94,0)</f>
        <v>0</v>
      </c>
      <c r="BG94" s="234">
        <f>IF(N94="zákl. přenesená",J94,0)</f>
        <v>0</v>
      </c>
      <c r="BH94" s="234">
        <f>IF(N94="sníž. přenesená",J94,0)</f>
        <v>0</v>
      </c>
      <c r="BI94" s="234">
        <f>IF(N94="nulová",J94,0)</f>
        <v>0</v>
      </c>
      <c r="BJ94" s="19" t="s">
        <v>82</v>
      </c>
      <c r="BK94" s="234">
        <f>ROUND(I94*H94,2)</f>
        <v>0</v>
      </c>
      <c r="BL94" s="19" t="s">
        <v>149</v>
      </c>
      <c r="BM94" s="233" t="s">
        <v>225</v>
      </c>
    </row>
    <row r="95" s="2" customFormat="1" ht="16.5" customHeight="1">
      <c r="A95" s="40"/>
      <c r="B95" s="41"/>
      <c r="C95" s="221" t="s">
        <v>182</v>
      </c>
      <c r="D95" s="221" t="s">
        <v>145</v>
      </c>
      <c r="E95" s="222" t="s">
        <v>1689</v>
      </c>
      <c r="F95" s="223" t="s">
        <v>1690</v>
      </c>
      <c r="G95" s="224" t="s">
        <v>1186</v>
      </c>
      <c r="H95" s="225">
        <v>10</v>
      </c>
      <c r="I95" s="226"/>
      <c r="J95" s="227">
        <f>ROUND(I95*H95,2)</f>
        <v>0</v>
      </c>
      <c r="K95" s="228"/>
      <c r="L95" s="46"/>
      <c r="M95" s="229" t="s">
        <v>19</v>
      </c>
      <c r="N95" s="230" t="s">
        <v>45</v>
      </c>
      <c r="O95" s="86"/>
      <c r="P95" s="231">
        <f>O95*H95</f>
        <v>0</v>
      </c>
      <c r="Q95" s="231">
        <v>0</v>
      </c>
      <c r="R95" s="231">
        <f>Q95*H95</f>
        <v>0</v>
      </c>
      <c r="S95" s="231">
        <v>0</v>
      </c>
      <c r="T95" s="232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33" t="s">
        <v>149</v>
      </c>
      <c r="AT95" s="233" t="s">
        <v>145</v>
      </c>
      <c r="AU95" s="233" t="s">
        <v>82</v>
      </c>
      <c r="AY95" s="19" t="s">
        <v>142</v>
      </c>
      <c r="BE95" s="234">
        <f>IF(N95="základní",J95,0)</f>
        <v>0</v>
      </c>
      <c r="BF95" s="234">
        <f>IF(N95="snížená",J95,0)</f>
        <v>0</v>
      </c>
      <c r="BG95" s="234">
        <f>IF(N95="zákl. přenesená",J95,0)</f>
        <v>0</v>
      </c>
      <c r="BH95" s="234">
        <f>IF(N95="sníž. přenesená",J95,0)</f>
        <v>0</v>
      </c>
      <c r="BI95" s="234">
        <f>IF(N95="nulová",J95,0)</f>
        <v>0</v>
      </c>
      <c r="BJ95" s="19" t="s">
        <v>82</v>
      </c>
      <c r="BK95" s="234">
        <f>ROUND(I95*H95,2)</f>
        <v>0</v>
      </c>
      <c r="BL95" s="19" t="s">
        <v>149</v>
      </c>
      <c r="BM95" s="233" t="s">
        <v>234</v>
      </c>
    </row>
    <row r="96" s="2" customFormat="1" ht="16.5" customHeight="1">
      <c r="A96" s="40"/>
      <c r="B96" s="41"/>
      <c r="C96" s="221" t="s">
        <v>186</v>
      </c>
      <c r="D96" s="221" t="s">
        <v>145</v>
      </c>
      <c r="E96" s="222" t="s">
        <v>1691</v>
      </c>
      <c r="F96" s="223" t="s">
        <v>1692</v>
      </c>
      <c r="G96" s="224" t="s">
        <v>1186</v>
      </c>
      <c r="H96" s="225">
        <v>2</v>
      </c>
      <c r="I96" s="226"/>
      <c r="J96" s="227">
        <f>ROUND(I96*H96,2)</f>
        <v>0</v>
      </c>
      <c r="K96" s="228"/>
      <c r="L96" s="46"/>
      <c r="M96" s="229" t="s">
        <v>19</v>
      </c>
      <c r="N96" s="230" t="s">
        <v>45</v>
      </c>
      <c r="O96" s="86"/>
      <c r="P96" s="231">
        <f>O96*H96</f>
        <v>0</v>
      </c>
      <c r="Q96" s="231">
        <v>0</v>
      </c>
      <c r="R96" s="231">
        <f>Q96*H96</f>
        <v>0</v>
      </c>
      <c r="S96" s="231">
        <v>0</v>
      </c>
      <c r="T96" s="232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33" t="s">
        <v>149</v>
      </c>
      <c r="AT96" s="233" t="s">
        <v>145</v>
      </c>
      <c r="AU96" s="233" t="s">
        <v>82</v>
      </c>
      <c r="AY96" s="19" t="s">
        <v>142</v>
      </c>
      <c r="BE96" s="234">
        <f>IF(N96="základní",J96,0)</f>
        <v>0</v>
      </c>
      <c r="BF96" s="234">
        <f>IF(N96="snížená",J96,0)</f>
        <v>0</v>
      </c>
      <c r="BG96" s="234">
        <f>IF(N96="zákl. přenesená",J96,0)</f>
        <v>0</v>
      </c>
      <c r="BH96" s="234">
        <f>IF(N96="sníž. přenesená",J96,0)</f>
        <v>0</v>
      </c>
      <c r="BI96" s="234">
        <f>IF(N96="nulová",J96,0)</f>
        <v>0</v>
      </c>
      <c r="BJ96" s="19" t="s">
        <v>82</v>
      </c>
      <c r="BK96" s="234">
        <f>ROUND(I96*H96,2)</f>
        <v>0</v>
      </c>
      <c r="BL96" s="19" t="s">
        <v>149</v>
      </c>
      <c r="BM96" s="233" t="s">
        <v>250</v>
      </c>
    </row>
    <row r="97" s="2" customFormat="1" ht="16.5" customHeight="1">
      <c r="A97" s="40"/>
      <c r="B97" s="41"/>
      <c r="C97" s="221" t="s">
        <v>190</v>
      </c>
      <c r="D97" s="221" t="s">
        <v>145</v>
      </c>
      <c r="E97" s="222" t="s">
        <v>1693</v>
      </c>
      <c r="F97" s="223" t="s">
        <v>1694</v>
      </c>
      <c r="G97" s="224" t="s">
        <v>1186</v>
      </c>
      <c r="H97" s="225">
        <v>10</v>
      </c>
      <c r="I97" s="226"/>
      <c r="J97" s="227">
        <f>ROUND(I97*H97,2)</f>
        <v>0</v>
      </c>
      <c r="K97" s="228"/>
      <c r="L97" s="46"/>
      <c r="M97" s="229" t="s">
        <v>19</v>
      </c>
      <c r="N97" s="230" t="s">
        <v>45</v>
      </c>
      <c r="O97" s="86"/>
      <c r="P97" s="231">
        <f>O97*H97</f>
        <v>0</v>
      </c>
      <c r="Q97" s="231">
        <v>0</v>
      </c>
      <c r="R97" s="231">
        <f>Q97*H97</f>
        <v>0</v>
      </c>
      <c r="S97" s="231">
        <v>0</v>
      </c>
      <c r="T97" s="232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33" t="s">
        <v>149</v>
      </c>
      <c r="AT97" s="233" t="s">
        <v>145</v>
      </c>
      <c r="AU97" s="233" t="s">
        <v>82</v>
      </c>
      <c r="AY97" s="19" t="s">
        <v>142</v>
      </c>
      <c r="BE97" s="234">
        <f>IF(N97="základní",J97,0)</f>
        <v>0</v>
      </c>
      <c r="BF97" s="234">
        <f>IF(N97="snížená",J97,0)</f>
        <v>0</v>
      </c>
      <c r="BG97" s="234">
        <f>IF(N97="zákl. přenesená",J97,0)</f>
        <v>0</v>
      </c>
      <c r="BH97" s="234">
        <f>IF(N97="sníž. přenesená",J97,0)</f>
        <v>0</v>
      </c>
      <c r="BI97" s="234">
        <f>IF(N97="nulová",J97,0)</f>
        <v>0</v>
      </c>
      <c r="BJ97" s="19" t="s">
        <v>82</v>
      </c>
      <c r="BK97" s="234">
        <f>ROUND(I97*H97,2)</f>
        <v>0</v>
      </c>
      <c r="BL97" s="19" t="s">
        <v>149</v>
      </c>
      <c r="BM97" s="233" t="s">
        <v>259</v>
      </c>
    </row>
    <row r="98" s="2" customFormat="1" ht="16.5" customHeight="1">
      <c r="A98" s="40"/>
      <c r="B98" s="41"/>
      <c r="C98" s="221" t="s">
        <v>197</v>
      </c>
      <c r="D98" s="221" t="s">
        <v>145</v>
      </c>
      <c r="E98" s="222" t="s">
        <v>1695</v>
      </c>
      <c r="F98" s="223" t="s">
        <v>1696</v>
      </c>
      <c r="G98" s="224" t="s">
        <v>1186</v>
      </c>
      <c r="H98" s="225">
        <v>2</v>
      </c>
      <c r="I98" s="226"/>
      <c r="J98" s="227">
        <f>ROUND(I98*H98,2)</f>
        <v>0</v>
      </c>
      <c r="K98" s="228"/>
      <c r="L98" s="46"/>
      <c r="M98" s="229" t="s">
        <v>19</v>
      </c>
      <c r="N98" s="230" t="s">
        <v>45</v>
      </c>
      <c r="O98" s="86"/>
      <c r="P98" s="231">
        <f>O98*H98</f>
        <v>0</v>
      </c>
      <c r="Q98" s="231">
        <v>0</v>
      </c>
      <c r="R98" s="231">
        <f>Q98*H98</f>
        <v>0</v>
      </c>
      <c r="S98" s="231">
        <v>0</v>
      </c>
      <c r="T98" s="232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33" t="s">
        <v>149</v>
      </c>
      <c r="AT98" s="233" t="s">
        <v>145</v>
      </c>
      <c r="AU98" s="233" t="s">
        <v>82</v>
      </c>
      <c r="AY98" s="19" t="s">
        <v>142</v>
      </c>
      <c r="BE98" s="234">
        <f>IF(N98="základní",J98,0)</f>
        <v>0</v>
      </c>
      <c r="BF98" s="234">
        <f>IF(N98="snížená",J98,0)</f>
        <v>0</v>
      </c>
      <c r="BG98" s="234">
        <f>IF(N98="zákl. přenesená",J98,0)</f>
        <v>0</v>
      </c>
      <c r="BH98" s="234">
        <f>IF(N98="sníž. přenesená",J98,0)</f>
        <v>0</v>
      </c>
      <c r="BI98" s="234">
        <f>IF(N98="nulová",J98,0)</f>
        <v>0</v>
      </c>
      <c r="BJ98" s="19" t="s">
        <v>82</v>
      </c>
      <c r="BK98" s="234">
        <f>ROUND(I98*H98,2)</f>
        <v>0</v>
      </c>
      <c r="BL98" s="19" t="s">
        <v>149</v>
      </c>
      <c r="BM98" s="233" t="s">
        <v>268</v>
      </c>
    </row>
    <row r="99" s="2" customFormat="1" ht="16.5" customHeight="1">
      <c r="A99" s="40"/>
      <c r="B99" s="41"/>
      <c r="C99" s="221" t="s">
        <v>205</v>
      </c>
      <c r="D99" s="221" t="s">
        <v>145</v>
      </c>
      <c r="E99" s="222" t="s">
        <v>1697</v>
      </c>
      <c r="F99" s="223" t="s">
        <v>1698</v>
      </c>
      <c r="G99" s="224" t="s">
        <v>1186</v>
      </c>
      <c r="H99" s="225">
        <v>2</v>
      </c>
      <c r="I99" s="226"/>
      <c r="J99" s="227">
        <f>ROUND(I99*H99,2)</f>
        <v>0</v>
      </c>
      <c r="K99" s="228"/>
      <c r="L99" s="46"/>
      <c r="M99" s="229" t="s">
        <v>19</v>
      </c>
      <c r="N99" s="230" t="s">
        <v>45</v>
      </c>
      <c r="O99" s="86"/>
      <c r="P99" s="231">
        <f>O99*H99</f>
        <v>0</v>
      </c>
      <c r="Q99" s="231">
        <v>0</v>
      </c>
      <c r="R99" s="231">
        <f>Q99*H99</f>
        <v>0</v>
      </c>
      <c r="S99" s="231">
        <v>0</v>
      </c>
      <c r="T99" s="232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33" t="s">
        <v>149</v>
      </c>
      <c r="AT99" s="233" t="s">
        <v>145</v>
      </c>
      <c r="AU99" s="233" t="s">
        <v>82</v>
      </c>
      <c r="AY99" s="19" t="s">
        <v>142</v>
      </c>
      <c r="BE99" s="234">
        <f>IF(N99="základní",J99,0)</f>
        <v>0</v>
      </c>
      <c r="BF99" s="234">
        <f>IF(N99="snížená",J99,0)</f>
        <v>0</v>
      </c>
      <c r="BG99" s="234">
        <f>IF(N99="zákl. přenesená",J99,0)</f>
        <v>0</v>
      </c>
      <c r="BH99" s="234">
        <f>IF(N99="sníž. přenesená",J99,0)</f>
        <v>0</v>
      </c>
      <c r="BI99" s="234">
        <f>IF(N99="nulová",J99,0)</f>
        <v>0</v>
      </c>
      <c r="BJ99" s="19" t="s">
        <v>82</v>
      </c>
      <c r="BK99" s="234">
        <f>ROUND(I99*H99,2)</f>
        <v>0</v>
      </c>
      <c r="BL99" s="19" t="s">
        <v>149</v>
      </c>
      <c r="BM99" s="233" t="s">
        <v>278</v>
      </c>
    </row>
    <row r="100" s="2" customFormat="1" ht="16.5" customHeight="1">
      <c r="A100" s="40"/>
      <c r="B100" s="41"/>
      <c r="C100" s="221" t="s">
        <v>212</v>
      </c>
      <c r="D100" s="221" t="s">
        <v>145</v>
      </c>
      <c r="E100" s="222" t="s">
        <v>1699</v>
      </c>
      <c r="F100" s="223" t="s">
        <v>1700</v>
      </c>
      <c r="G100" s="224" t="s">
        <v>1186</v>
      </c>
      <c r="H100" s="225">
        <v>16</v>
      </c>
      <c r="I100" s="226"/>
      <c r="J100" s="227">
        <f>ROUND(I100*H100,2)</f>
        <v>0</v>
      </c>
      <c r="K100" s="228"/>
      <c r="L100" s="46"/>
      <c r="M100" s="229" t="s">
        <v>19</v>
      </c>
      <c r="N100" s="230" t="s">
        <v>45</v>
      </c>
      <c r="O100" s="86"/>
      <c r="P100" s="231">
        <f>O100*H100</f>
        <v>0</v>
      </c>
      <c r="Q100" s="231">
        <v>0</v>
      </c>
      <c r="R100" s="231">
        <f>Q100*H100</f>
        <v>0</v>
      </c>
      <c r="S100" s="231">
        <v>0</v>
      </c>
      <c r="T100" s="232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33" t="s">
        <v>149</v>
      </c>
      <c r="AT100" s="233" t="s">
        <v>145</v>
      </c>
      <c r="AU100" s="233" t="s">
        <v>82</v>
      </c>
      <c r="AY100" s="19" t="s">
        <v>142</v>
      </c>
      <c r="BE100" s="234">
        <f>IF(N100="základní",J100,0)</f>
        <v>0</v>
      </c>
      <c r="BF100" s="234">
        <f>IF(N100="snížená",J100,0)</f>
        <v>0</v>
      </c>
      <c r="BG100" s="234">
        <f>IF(N100="zákl. přenesená",J100,0)</f>
        <v>0</v>
      </c>
      <c r="BH100" s="234">
        <f>IF(N100="sníž. přenesená",J100,0)</f>
        <v>0</v>
      </c>
      <c r="BI100" s="234">
        <f>IF(N100="nulová",J100,0)</f>
        <v>0</v>
      </c>
      <c r="BJ100" s="19" t="s">
        <v>82</v>
      </c>
      <c r="BK100" s="234">
        <f>ROUND(I100*H100,2)</f>
        <v>0</v>
      </c>
      <c r="BL100" s="19" t="s">
        <v>149</v>
      </c>
      <c r="BM100" s="233" t="s">
        <v>286</v>
      </c>
    </row>
    <row r="101" s="2" customFormat="1" ht="16.5" customHeight="1">
      <c r="A101" s="40"/>
      <c r="B101" s="41"/>
      <c r="C101" s="221" t="s">
        <v>225</v>
      </c>
      <c r="D101" s="221" t="s">
        <v>145</v>
      </c>
      <c r="E101" s="222" t="s">
        <v>1701</v>
      </c>
      <c r="F101" s="223" t="s">
        <v>1702</v>
      </c>
      <c r="G101" s="224" t="s">
        <v>1186</v>
      </c>
      <c r="H101" s="225">
        <v>26</v>
      </c>
      <c r="I101" s="226"/>
      <c r="J101" s="227">
        <f>ROUND(I101*H101,2)</f>
        <v>0</v>
      </c>
      <c r="K101" s="228"/>
      <c r="L101" s="46"/>
      <c r="M101" s="229" t="s">
        <v>19</v>
      </c>
      <c r="N101" s="230" t="s">
        <v>45</v>
      </c>
      <c r="O101" s="86"/>
      <c r="P101" s="231">
        <f>O101*H101</f>
        <v>0</v>
      </c>
      <c r="Q101" s="231">
        <v>0</v>
      </c>
      <c r="R101" s="231">
        <f>Q101*H101</f>
        <v>0</v>
      </c>
      <c r="S101" s="231">
        <v>0</v>
      </c>
      <c r="T101" s="232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33" t="s">
        <v>149</v>
      </c>
      <c r="AT101" s="233" t="s">
        <v>145</v>
      </c>
      <c r="AU101" s="233" t="s">
        <v>82</v>
      </c>
      <c r="AY101" s="19" t="s">
        <v>142</v>
      </c>
      <c r="BE101" s="234">
        <f>IF(N101="základní",J101,0)</f>
        <v>0</v>
      </c>
      <c r="BF101" s="234">
        <f>IF(N101="snížená",J101,0)</f>
        <v>0</v>
      </c>
      <c r="BG101" s="234">
        <f>IF(N101="zákl. přenesená",J101,0)</f>
        <v>0</v>
      </c>
      <c r="BH101" s="234">
        <f>IF(N101="sníž. přenesená",J101,0)</f>
        <v>0</v>
      </c>
      <c r="BI101" s="234">
        <f>IF(N101="nulová",J101,0)</f>
        <v>0</v>
      </c>
      <c r="BJ101" s="19" t="s">
        <v>82</v>
      </c>
      <c r="BK101" s="234">
        <f>ROUND(I101*H101,2)</f>
        <v>0</v>
      </c>
      <c r="BL101" s="19" t="s">
        <v>149</v>
      </c>
      <c r="BM101" s="233" t="s">
        <v>295</v>
      </c>
    </row>
    <row r="102" s="2" customFormat="1" ht="16.5" customHeight="1">
      <c r="A102" s="40"/>
      <c r="B102" s="41"/>
      <c r="C102" s="221" t="s">
        <v>8</v>
      </c>
      <c r="D102" s="221" t="s">
        <v>145</v>
      </c>
      <c r="E102" s="222" t="s">
        <v>1703</v>
      </c>
      <c r="F102" s="223" t="s">
        <v>1704</v>
      </c>
      <c r="G102" s="224" t="s">
        <v>1186</v>
      </c>
      <c r="H102" s="225">
        <v>26</v>
      </c>
      <c r="I102" s="226"/>
      <c r="J102" s="227">
        <f>ROUND(I102*H102,2)</f>
        <v>0</v>
      </c>
      <c r="K102" s="228"/>
      <c r="L102" s="46"/>
      <c r="M102" s="229" t="s">
        <v>19</v>
      </c>
      <c r="N102" s="230" t="s">
        <v>45</v>
      </c>
      <c r="O102" s="86"/>
      <c r="P102" s="231">
        <f>O102*H102</f>
        <v>0</v>
      </c>
      <c r="Q102" s="231">
        <v>0</v>
      </c>
      <c r="R102" s="231">
        <f>Q102*H102</f>
        <v>0</v>
      </c>
      <c r="S102" s="231">
        <v>0</v>
      </c>
      <c r="T102" s="232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33" t="s">
        <v>149</v>
      </c>
      <c r="AT102" s="233" t="s">
        <v>145</v>
      </c>
      <c r="AU102" s="233" t="s">
        <v>82</v>
      </c>
      <c r="AY102" s="19" t="s">
        <v>142</v>
      </c>
      <c r="BE102" s="234">
        <f>IF(N102="základní",J102,0)</f>
        <v>0</v>
      </c>
      <c r="BF102" s="234">
        <f>IF(N102="snížená",J102,0)</f>
        <v>0</v>
      </c>
      <c r="BG102" s="234">
        <f>IF(N102="zákl. přenesená",J102,0)</f>
        <v>0</v>
      </c>
      <c r="BH102" s="234">
        <f>IF(N102="sníž. přenesená",J102,0)</f>
        <v>0</v>
      </c>
      <c r="BI102" s="234">
        <f>IF(N102="nulová",J102,0)</f>
        <v>0</v>
      </c>
      <c r="BJ102" s="19" t="s">
        <v>82</v>
      </c>
      <c r="BK102" s="234">
        <f>ROUND(I102*H102,2)</f>
        <v>0</v>
      </c>
      <c r="BL102" s="19" t="s">
        <v>149</v>
      </c>
      <c r="BM102" s="233" t="s">
        <v>303</v>
      </c>
    </row>
    <row r="103" s="2" customFormat="1" ht="16.5" customHeight="1">
      <c r="A103" s="40"/>
      <c r="B103" s="41"/>
      <c r="C103" s="221" t="s">
        <v>234</v>
      </c>
      <c r="D103" s="221" t="s">
        <v>145</v>
      </c>
      <c r="E103" s="222" t="s">
        <v>1705</v>
      </c>
      <c r="F103" s="223" t="s">
        <v>1706</v>
      </c>
      <c r="G103" s="224" t="s">
        <v>1186</v>
      </c>
      <c r="H103" s="225">
        <v>19</v>
      </c>
      <c r="I103" s="226"/>
      <c r="J103" s="227">
        <f>ROUND(I103*H103,2)</f>
        <v>0</v>
      </c>
      <c r="K103" s="228"/>
      <c r="L103" s="46"/>
      <c r="M103" s="229" t="s">
        <v>19</v>
      </c>
      <c r="N103" s="230" t="s">
        <v>45</v>
      </c>
      <c r="O103" s="86"/>
      <c r="P103" s="231">
        <f>O103*H103</f>
        <v>0</v>
      </c>
      <c r="Q103" s="231">
        <v>0</v>
      </c>
      <c r="R103" s="231">
        <f>Q103*H103</f>
        <v>0</v>
      </c>
      <c r="S103" s="231">
        <v>0</v>
      </c>
      <c r="T103" s="232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33" t="s">
        <v>149</v>
      </c>
      <c r="AT103" s="233" t="s">
        <v>145</v>
      </c>
      <c r="AU103" s="233" t="s">
        <v>82</v>
      </c>
      <c r="AY103" s="19" t="s">
        <v>142</v>
      </c>
      <c r="BE103" s="234">
        <f>IF(N103="základní",J103,0)</f>
        <v>0</v>
      </c>
      <c r="BF103" s="234">
        <f>IF(N103="snížená",J103,0)</f>
        <v>0</v>
      </c>
      <c r="BG103" s="234">
        <f>IF(N103="zákl. přenesená",J103,0)</f>
        <v>0</v>
      </c>
      <c r="BH103" s="234">
        <f>IF(N103="sníž. přenesená",J103,0)</f>
        <v>0</v>
      </c>
      <c r="BI103" s="234">
        <f>IF(N103="nulová",J103,0)</f>
        <v>0</v>
      </c>
      <c r="BJ103" s="19" t="s">
        <v>82</v>
      </c>
      <c r="BK103" s="234">
        <f>ROUND(I103*H103,2)</f>
        <v>0</v>
      </c>
      <c r="BL103" s="19" t="s">
        <v>149</v>
      </c>
      <c r="BM103" s="233" t="s">
        <v>313</v>
      </c>
    </row>
    <row r="104" s="2" customFormat="1" ht="16.5" customHeight="1">
      <c r="A104" s="40"/>
      <c r="B104" s="41"/>
      <c r="C104" s="221" t="s">
        <v>240</v>
      </c>
      <c r="D104" s="221" t="s">
        <v>145</v>
      </c>
      <c r="E104" s="222" t="s">
        <v>1707</v>
      </c>
      <c r="F104" s="223" t="s">
        <v>1708</v>
      </c>
      <c r="G104" s="224" t="s">
        <v>1186</v>
      </c>
      <c r="H104" s="225">
        <v>19</v>
      </c>
      <c r="I104" s="226"/>
      <c r="J104" s="227">
        <f>ROUND(I104*H104,2)</f>
        <v>0</v>
      </c>
      <c r="K104" s="228"/>
      <c r="L104" s="46"/>
      <c r="M104" s="229" t="s">
        <v>19</v>
      </c>
      <c r="N104" s="230" t="s">
        <v>45</v>
      </c>
      <c r="O104" s="86"/>
      <c r="P104" s="231">
        <f>O104*H104</f>
        <v>0</v>
      </c>
      <c r="Q104" s="231">
        <v>0</v>
      </c>
      <c r="R104" s="231">
        <f>Q104*H104</f>
        <v>0</v>
      </c>
      <c r="S104" s="231">
        <v>0</v>
      </c>
      <c r="T104" s="232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33" t="s">
        <v>149</v>
      </c>
      <c r="AT104" s="233" t="s">
        <v>145</v>
      </c>
      <c r="AU104" s="233" t="s">
        <v>82</v>
      </c>
      <c r="AY104" s="19" t="s">
        <v>142</v>
      </c>
      <c r="BE104" s="234">
        <f>IF(N104="základní",J104,0)</f>
        <v>0</v>
      </c>
      <c r="BF104" s="234">
        <f>IF(N104="snížená",J104,0)</f>
        <v>0</v>
      </c>
      <c r="BG104" s="234">
        <f>IF(N104="zákl. přenesená",J104,0)</f>
        <v>0</v>
      </c>
      <c r="BH104" s="234">
        <f>IF(N104="sníž. přenesená",J104,0)</f>
        <v>0</v>
      </c>
      <c r="BI104" s="234">
        <f>IF(N104="nulová",J104,0)</f>
        <v>0</v>
      </c>
      <c r="BJ104" s="19" t="s">
        <v>82</v>
      </c>
      <c r="BK104" s="234">
        <f>ROUND(I104*H104,2)</f>
        <v>0</v>
      </c>
      <c r="BL104" s="19" t="s">
        <v>149</v>
      </c>
      <c r="BM104" s="233" t="s">
        <v>321</v>
      </c>
    </row>
    <row r="105" s="2" customFormat="1" ht="21.75" customHeight="1">
      <c r="A105" s="40"/>
      <c r="B105" s="41"/>
      <c r="C105" s="221" t="s">
        <v>250</v>
      </c>
      <c r="D105" s="221" t="s">
        <v>145</v>
      </c>
      <c r="E105" s="222" t="s">
        <v>1709</v>
      </c>
      <c r="F105" s="223" t="s">
        <v>1710</v>
      </c>
      <c r="G105" s="224" t="s">
        <v>1186</v>
      </c>
      <c r="H105" s="225">
        <v>2</v>
      </c>
      <c r="I105" s="226"/>
      <c r="J105" s="227">
        <f>ROUND(I105*H105,2)</f>
        <v>0</v>
      </c>
      <c r="K105" s="228"/>
      <c r="L105" s="46"/>
      <c r="M105" s="229" t="s">
        <v>19</v>
      </c>
      <c r="N105" s="230" t="s">
        <v>45</v>
      </c>
      <c r="O105" s="86"/>
      <c r="P105" s="231">
        <f>O105*H105</f>
        <v>0</v>
      </c>
      <c r="Q105" s="231">
        <v>0</v>
      </c>
      <c r="R105" s="231">
        <f>Q105*H105</f>
        <v>0</v>
      </c>
      <c r="S105" s="231">
        <v>0</v>
      </c>
      <c r="T105" s="232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33" t="s">
        <v>149</v>
      </c>
      <c r="AT105" s="233" t="s">
        <v>145</v>
      </c>
      <c r="AU105" s="233" t="s">
        <v>82</v>
      </c>
      <c r="AY105" s="19" t="s">
        <v>142</v>
      </c>
      <c r="BE105" s="234">
        <f>IF(N105="základní",J105,0)</f>
        <v>0</v>
      </c>
      <c r="BF105" s="234">
        <f>IF(N105="snížená",J105,0)</f>
        <v>0</v>
      </c>
      <c r="BG105" s="234">
        <f>IF(N105="zákl. přenesená",J105,0)</f>
        <v>0</v>
      </c>
      <c r="BH105" s="234">
        <f>IF(N105="sníž. přenesená",J105,0)</f>
        <v>0</v>
      </c>
      <c r="BI105" s="234">
        <f>IF(N105="nulová",J105,0)</f>
        <v>0</v>
      </c>
      <c r="BJ105" s="19" t="s">
        <v>82</v>
      </c>
      <c r="BK105" s="234">
        <f>ROUND(I105*H105,2)</f>
        <v>0</v>
      </c>
      <c r="BL105" s="19" t="s">
        <v>149</v>
      </c>
      <c r="BM105" s="233" t="s">
        <v>329</v>
      </c>
    </row>
    <row r="106" s="2" customFormat="1" ht="16.5" customHeight="1">
      <c r="A106" s="40"/>
      <c r="B106" s="41"/>
      <c r="C106" s="221" t="s">
        <v>159</v>
      </c>
      <c r="D106" s="221" t="s">
        <v>145</v>
      </c>
      <c r="E106" s="222" t="s">
        <v>1711</v>
      </c>
      <c r="F106" s="223" t="s">
        <v>1712</v>
      </c>
      <c r="G106" s="224" t="s">
        <v>1186</v>
      </c>
      <c r="H106" s="225">
        <v>2</v>
      </c>
      <c r="I106" s="226"/>
      <c r="J106" s="227">
        <f>ROUND(I106*H106,2)</f>
        <v>0</v>
      </c>
      <c r="K106" s="228"/>
      <c r="L106" s="46"/>
      <c r="M106" s="229" t="s">
        <v>19</v>
      </c>
      <c r="N106" s="230" t="s">
        <v>45</v>
      </c>
      <c r="O106" s="86"/>
      <c r="P106" s="231">
        <f>O106*H106</f>
        <v>0</v>
      </c>
      <c r="Q106" s="231">
        <v>0</v>
      </c>
      <c r="R106" s="231">
        <f>Q106*H106</f>
        <v>0</v>
      </c>
      <c r="S106" s="231">
        <v>0</v>
      </c>
      <c r="T106" s="232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33" t="s">
        <v>149</v>
      </c>
      <c r="AT106" s="233" t="s">
        <v>145</v>
      </c>
      <c r="AU106" s="233" t="s">
        <v>82</v>
      </c>
      <c r="AY106" s="19" t="s">
        <v>142</v>
      </c>
      <c r="BE106" s="234">
        <f>IF(N106="základní",J106,0)</f>
        <v>0</v>
      </c>
      <c r="BF106" s="234">
        <f>IF(N106="snížená",J106,0)</f>
        <v>0</v>
      </c>
      <c r="BG106" s="234">
        <f>IF(N106="zákl. přenesená",J106,0)</f>
        <v>0</v>
      </c>
      <c r="BH106" s="234">
        <f>IF(N106="sníž. přenesená",J106,0)</f>
        <v>0</v>
      </c>
      <c r="BI106" s="234">
        <f>IF(N106="nulová",J106,0)</f>
        <v>0</v>
      </c>
      <c r="BJ106" s="19" t="s">
        <v>82</v>
      </c>
      <c r="BK106" s="234">
        <f>ROUND(I106*H106,2)</f>
        <v>0</v>
      </c>
      <c r="BL106" s="19" t="s">
        <v>149</v>
      </c>
      <c r="BM106" s="233" t="s">
        <v>338</v>
      </c>
    </row>
    <row r="107" s="2" customFormat="1" ht="16.5" customHeight="1">
      <c r="A107" s="40"/>
      <c r="B107" s="41"/>
      <c r="C107" s="221" t="s">
        <v>259</v>
      </c>
      <c r="D107" s="221" t="s">
        <v>145</v>
      </c>
      <c r="E107" s="222" t="s">
        <v>1713</v>
      </c>
      <c r="F107" s="223" t="s">
        <v>1714</v>
      </c>
      <c r="G107" s="224" t="s">
        <v>271</v>
      </c>
      <c r="H107" s="225">
        <v>1</v>
      </c>
      <c r="I107" s="226"/>
      <c r="J107" s="227">
        <f>ROUND(I107*H107,2)</f>
        <v>0</v>
      </c>
      <c r="K107" s="228"/>
      <c r="L107" s="46"/>
      <c r="M107" s="229" t="s">
        <v>19</v>
      </c>
      <c r="N107" s="230" t="s">
        <v>45</v>
      </c>
      <c r="O107" s="86"/>
      <c r="P107" s="231">
        <f>O107*H107</f>
        <v>0</v>
      </c>
      <c r="Q107" s="231">
        <v>0</v>
      </c>
      <c r="R107" s="231">
        <f>Q107*H107</f>
        <v>0</v>
      </c>
      <c r="S107" s="231">
        <v>0</v>
      </c>
      <c r="T107" s="232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33" t="s">
        <v>149</v>
      </c>
      <c r="AT107" s="233" t="s">
        <v>145</v>
      </c>
      <c r="AU107" s="233" t="s">
        <v>82</v>
      </c>
      <c r="AY107" s="19" t="s">
        <v>142</v>
      </c>
      <c r="BE107" s="234">
        <f>IF(N107="základní",J107,0)</f>
        <v>0</v>
      </c>
      <c r="BF107" s="234">
        <f>IF(N107="snížená",J107,0)</f>
        <v>0</v>
      </c>
      <c r="BG107" s="234">
        <f>IF(N107="zákl. přenesená",J107,0)</f>
        <v>0</v>
      </c>
      <c r="BH107" s="234">
        <f>IF(N107="sníž. přenesená",J107,0)</f>
        <v>0</v>
      </c>
      <c r="BI107" s="234">
        <f>IF(N107="nulová",J107,0)</f>
        <v>0</v>
      </c>
      <c r="BJ107" s="19" t="s">
        <v>82</v>
      </c>
      <c r="BK107" s="234">
        <f>ROUND(I107*H107,2)</f>
        <v>0</v>
      </c>
      <c r="BL107" s="19" t="s">
        <v>149</v>
      </c>
      <c r="BM107" s="233" t="s">
        <v>353</v>
      </c>
    </row>
    <row r="108" s="2" customFormat="1" ht="16.5" customHeight="1">
      <c r="A108" s="40"/>
      <c r="B108" s="41"/>
      <c r="C108" s="221" t="s">
        <v>7</v>
      </c>
      <c r="D108" s="221" t="s">
        <v>145</v>
      </c>
      <c r="E108" s="222" t="s">
        <v>1715</v>
      </c>
      <c r="F108" s="223" t="s">
        <v>1716</v>
      </c>
      <c r="G108" s="224" t="s">
        <v>1186</v>
      </c>
      <c r="H108" s="225">
        <v>3</v>
      </c>
      <c r="I108" s="226"/>
      <c r="J108" s="227">
        <f>ROUND(I108*H108,2)</f>
        <v>0</v>
      </c>
      <c r="K108" s="228"/>
      <c r="L108" s="46"/>
      <c r="M108" s="229" t="s">
        <v>19</v>
      </c>
      <c r="N108" s="230" t="s">
        <v>45</v>
      </c>
      <c r="O108" s="86"/>
      <c r="P108" s="231">
        <f>O108*H108</f>
        <v>0</v>
      </c>
      <c r="Q108" s="231">
        <v>0</v>
      </c>
      <c r="R108" s="231">
        <f>Q108*H108</f>
        <v>0</v>
      </c>
      <c r="S108" s="231">
        <v>0</v>
      </c>
      <c r="T108" s="232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33" t="s">
        <v>149</v>
      </c>
      <c r="AT108" s="233" t="s">
        <v>145</v>
      </c>
      <c r="AU108" s="233" t="s">
        <v>82</v>
      </c>
      <c r="AY108" s="19" t="s">
        <v>142</v>
      </c>
      <c r="BE108" s="234">
        <f>IF(N108="základní",J108,0)</f>
        <v>0</v>
      </c>
      <c r="BF108" s="234">
        <f>IF(N108="snížená",J108,0)</f>
        <v>0</v>
      </c>
      <c r="BG108" s="234">
        <f>IF(N108="zákl. přenesená",J108,0)</f>
        <v>0</v>
      </c>
      <c r="BH108" s="234">
        <f>IF(N108="sníž. přenesená",J108,0)</f>
        <v>0</v>
      </c>
      <c r="BI108" s="234">
        <f>IF(N108="nulová",J108,0)</f>
        <v>0</v>
      </c>
      <c r="BJ108" s="19" t="s">
        <v>82</v>
      </c>
      <c r="BK108" s="234">
        <f>ROUND(I108*H108,2)</f>
        <v>0</v>
      </c>
      <c r="BL108" s="19" t="s">
        <v>149</v>
      </c>
      <c r="BM108" s="233" t="s">
        <v>364</v>
      </c>
    </row>
    <row r="109" s="2" customFormat="1" ht="16.5" customHeight="1">
      <c r="A109" s="40"/>
      <c r="B109" s="41"/>
      <c r="C109" s="221" t="s">
        <v>268</v>
      </c>
      <c r="D109" s="221" t="s">
        <v>145</v>
      </c>
      <c r="E109" s="222" t="s">
        <v>1717</v>
      </c>
      <c r="F109" s="223" t="s">
        <v>1718</v>
      </c>
      <c r="G109" s="224" t="s">
        <v>1186</v>
      </c>
      <c r="H109" s="225">
        <v>14</v>
      </c>
      <c r="I109" s="226"/>
      <c r="J109" s="227">
        <f>ROUND(I109*H109,2)</f>
        <v>0</v>
      </c>
      <c r="K109" s="228"/>
      <c r="L109" s="46"/>
      <c r="M109" s="229" t="s">
        <v>19</v>
      </c>
      <c r="N109" s="230" t="s">
        <v>45</v>
      </c>
      <c r="O109" s="86"/>
      <c r="P109" s="231">
        <f>O109*H109</f>
        <v>0</v>
      </c>
      <c r="Q109" s="231">
        <v>0</v>
      </c>
      <c r="R109" s="231">
        <f>Q109*H109</f>
        <v>0</v>
      </c>
      <c r="S109" s="231">
        <v>0</v>
      </c>
      <c r="T109" s="232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33" t="s">
        <v>149</v>
      </c>
      <c r="AT109" s="233" t="s">
        <v>145</v>
      </c>
      <c r="AU109" s="233" t="s">
        <v>82</v>
      </c>
      <c r="AY109" s="19" t="s">
        <v>142</v>
      </c>
      <c r="BE109" s="234">
        <f>IF(N109="základní",J109,0)</f>
        <v>0</v>
      </c>
      <c r="BF109" s="234">
        <f>IF(N109="snížená",J109,0)</f>
        <v>0</v>
      </c>
      <c r="BG109" s="234">
        <f>IF(N109="zákl. přenesená",J109,0)</f>
        <v>0</v>
      </c>
      <c r="BH109" s="234">
        <f>IF(N109="sníž. přenesená",J109,0)</f>
        <v>0</v>
      </c>
      <c r="BI109" s="234">
        <f>IF(N109="nulová",J109,0)</f>
        <v>0</v>
      </c>
      <c r="BJ109" s="19" t="s">
        <v>82</v>
      </c>
      <c r="BK109" s="234">
        <f>ROUND(I109*H109,2)</f>
        <v>0</v>
      </c>
      <c r="BL109" s="19" t="s">
        <v>149</v>
      </c>
      <c r="BM109" s="233" t="s">
        <v>374</v>
      </c>
    </row>
    <row r="110" s="2" customFormat="1" ht="16.5" customHeight="1">
      <c r="A110" s="40"/>
      <c r="B110" s="41"/>
      <c r="C110" s="221" t="s">
        <v>273</v>
      </c>
      <c r="D110" s="221" t="s">
        <v>145</v>
      </c>
      <c r="E110" s="222" t="s">
        <v>1719</v>
      </c>
      <c r="F110" s="223" t="s">
        <v>1720</v>
      </c>
      <c r="G110" s="224" t="s">
        <v>1186</v>
      </c>
      <c r="H110" s="225">
        <v>10</v>
      </c>
      <c r="I110" s="226"/>
      <c r="J110" s="227">
        <f>ROUND(I110*H110,2)</f>
        <v>0</v>
      </c>
      <c r="K110" s="228"/>
      <c r="L110" s="46"/>
      <c r="M110" s="229" t="s">
        <v>19</v>
      </c>
      <c r="N110" s="230" t="s">
        <v>45</v>
      </c>
      <c r="O110" s="86"/>
      <c r="P110" s="231">
        <f>O110*H110</f>
        <v>0</v>
      </c>
      <c r="Q110" s="231">
        <v>0</v>
      </c>
      <c r="R110" s="231">
        <f>Q110*H110</f>
        <v>0</v>
      </c>
      <c r="S110" s="231">
        <v>0</v>
      </c>
      <c r="T110" s="232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33" t="s">
        <v>149</v>
      </c>
      <c r="AT110" s="233" t="s">
        <v>145</v>
      </c>
      <c r="AU110" s="233" t="s">
        <v>82</v>
      </c>
      <c r="AY110" s="19" t="s">
        <v>142</v>
      </c>
      <c r="BE110" s="234">
        <f>IF(N110="základní",J110,0)</f>
        <v>0</v>
      </c>
      <c r="BF110" s="234">
        <f>IF(N110="snížená",J110,0)</f>
        <v>0</v>
      </c>
      <c r="BG110" s="234">
        <f>IF(N110="zákl. přenesená",J110,0)</f>
        <v>0</v>
      </c>
      <c r="BH110" s="234">
        <f>IF(N110="sníž. přenesená",J110,0)</f>
        <v>0</v>
      </c>
      <c r="BI110" s="234">
        <f>IF(N110="nulová",J110,0)</f>
        <v>0</v>
      </c>
      <c r="BJ110" s="19" t="s">
        <v>82</v>
      </c>
      <c r="BK110" s="234">
        <f>ROUND(I110*H110,2)</f>
        <v>0</v>
      </c>
      <c r="BL110" s="19" t="s">
        <v>149</v>
      </c>
      <c r="BM110" s="233" t="s">
        <v>383</v>
      </c>
    </row>
    <row r="111" s="2" customFormat="1" ht="16.5" customHeight="1">
      <c r="A111" s="40"/>
      <c r="B111" s="41"/>
      <c r="C111" s="221" t="s">
        <v>278</v>
      </c>
      <c r="D111" s="221" t="s">
        <v>145</v>
      </c>
      <c r="E111" s="222" t="s">
        <v>1721</v>
      </c>
      <c r="F111" s="223" t="s">
        <v>1722</v>
      </c>
      <c r="G111" s="224" t="s">
        <v>1186</v>
      </c>
      <c r="H111" s="225">
        <v>3</v>
      </c>
      <c r="I111" s="226"/>
      <c r="J111" s="227">
        <f>ROUND(I111*H111,2)</f>
        <v>0</v>
      </c>
      <c r="K111" s="228"/>
      <c r="L111" s="46"/>
      <c r="M111" s="229" t="s">
        <v>19</v>
      </c>
      <c r="N111" s="230" t="s">
        <v>45</v>
      </c>
      <c r="O111" s="86"/>
      <c r="P111" s="231">
        <f>O111*H111</f>
        <v>0</v>
      </c>
      <c r="Q111" s="231">
        <v>0</v>
      </c>
      <c r="R111" s="231">
        <f>Q111*H111</f>
        <v>0</v>
      </c>
      <c r="S111" s="231">
        <v>0</v>
      </c>
      <c r="T111" s="232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33" t="s">
        <v>149</v>
      </c>
      <c r="AT111" s="233" t="s">
        <v>145</v>
      </c>
      <c r="AU111" s="233" t="s">
        <v>82</v>
      </c>
      <c r="AY111" s="19" t="s">
        <v>142</v>
      </c>
      <c r="BE111" s="234">
        <f>IF(N111="základní",J111,0)</f>
        <v>0</v>
      </c>
      <c r="BF111" s="234">
        <f>IF(N111="snížená",J111,0)</f>
        <v>0</v>
      </c>
      <c r="BG111" s="234">
        <f>IF(N111="zákl. přenesená",J111,0)</f>
        <v>0</v>
      </c>
      <c r="BH111" s="234">
        <f>IF(N111="sníž. přenesená",J111,0)</f>
        <v>0</v>
      </c>
      <c r="BI111" s="234">
        <f>IF(N111="nulová",J111,0)</f>
        <v>0</v>
      </c>
      <c r="BJ111" s="19" t="s">
        <v>82</v>
      </c>
      <c r="BK111" s="234">
        <f>ROUND(I111*H111,2)</f>
        <v>0</v>
      </c>
      <c r="BL111" s="19" t="s">
        <v>149</v>
      </c>
      <c r="BM111" s="233" t="s">
        <v>395</v>
      </c>
    </row>
    <row r="112" s="2" customFormat="1" ht="21.75" customHeight="1">
      <c r="A112" s="40"/>
      <c r="B112" s="41"/>
      <c r="C112" s="221" t="s">
        <v>282</v>
      </c>
      <c r="D112" s="221" t="s">
        <v>145</v>
      </c>
      <c r="E112" s="222" t="s">
        <v>1723</v>
      </c>
      <c r="F112" s="223" t="s">
        <v>1724</v>
      </c>
      <c r="G112" s="224" t="s">
        <v>1186</v>
      </c>
      <c r="H112" s="225">
        <v>2</v>
      </c>
      <c r="I112" s="226"/>
      <c r="J112" s="227">
        <f>ROUND(I112*H112,2)</f>
        <v>0</v>
      </c>
      <c r="K112" s="228"/>
      <c r="L112" s="46"/>
      <c r="M112" s="229" t="s">
        <v>19</v>
      </c>
      <c r="N112" s="230" t="s">
        <v>45</v>
      </c>
      <c r="O112" s="86"/>
      <c r="P112" s="231">
        <f>O112*H112</f>
        <v>0</v>
      </c>
      <c r="Q112" s="231">
        <v>0</v>
      </c>
      <c r="R112" s="231">
        <f>Q112*H112</f>
        <v>0</v>
      </c>
      <c r="S112" s="231">
        <v>0</v>
      </c>
      <c r="T112" s="232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33" t="s">
        <v>149</v>
      </c>
      <c r="AT112" s="233" t="s">
        <v>145</v>
      </c>
      <c r="AU112" s="233" t="s">
        <v>82</v>
      </c>
      <c r="AY112" s="19" t="s">
        <v>142</v>
      </c>
      <c r="BE112" s="234">
        <f>IF(N112="základní",J112,0)</f>
        <v>0</v>
      </c>
      <c r="BF112" s="234">
        <f>IF(N112="snížená",J112,0)</f>
        <v>0</v>
      </c>
      <c r="BG112" s="234">
        <f>IF(N112="zákl. přenesená",J112,0)</f>
        <v>0</v>
      </c>
      <c r="BH112" s="234">
        <f>IF(N112="sníž. přenesená",J112,0)</f>
        <v>0</v>
      </c>
      <c r="BI112" s="234">
        <f>IF(N112="nulová",J112,0)</f>
        <v>0</v>
      </c>
      <c r="BJ112" s="19" t="s">
        <v>82</v>
      </c>
      <c r="BK112" s="234">
        <f>ROUND(I112*H112,2)</f>
        <v>0</v>
      </c>
      <c r="BL112" s="19" t="s">
        <v>149</v>
      </c>
      <c r="BM112" s="233" t="s">
        <v>408</v>
      </c>
    </row>
    <row r="113" s="2" customFormat="1" ht="16.5" customHeight="1">
      <c r="A113" s="40"/>
      <c r="B113" s="41"/>
      <c r="C113" s="221" t="s">
        <v>286</v>
      </c>
      <c r="D113" s="221" t="s">
        <v>145</v>
      </c>
      <c r="E113" s="222" t="s">
        <v>1725</v>
      </c>
      <c r="F113" s="223" t="s">
        <v>1726</v>
      </c>
      <c r="G113" s="224" t="s">
        <v>1186</v>
      </c>
      <c r="H113" s="225">
        <v>4</v>
      </c>
      <c r="I113" s="226"/>
      <c r="J113" s="227">
        <f>ROUND(I113*H113,2)</f>
        <v>0</v>
      </c>
      <c r="K113" s="228"/>
      <c r="L113" s="46"/>
      <c r="M113" s="229" t="s">
        <v>19</v>
      </c>
      <c r="N113" s="230" t="s">
        <v>45</v>
      </c>
      <c r="O113" s="86"/>
      <c r="P113" s="231">
        <f>O113*H113</f>
        <v>0</v>
      </c>
      <c r="Q113" s="231">
        <v>0</v>
      </c>
      <c r="R113" s="231">
        <f>Q113*H113</f>
        <v>0</v>
      </c>
      <c r="S113" s="231">
        <v>0</v>
      </c>
      <c r="T113" s="232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33" t="s">
        <v>149</v>
      </c>
      <c r="AT113" s="233" t="s">
        <v>145</v>
      </c>
      <c r="AU113" s="233" t="s">
        <v>82</v>
      </c>
      <c r="AY113" s="19" t="s">
        <v>142</v>
      </c>
      <c r="BE113" s="234">
        <f>IF(N113="základní",J113,0)</f>
        <v>0</v>
      </c>
      <c r="BF113" s="234">
        <f>IF(N113="snížená",J113,0)</f>
        <v>0</v>
      </c>
      <c r="BG113" s="234">
        <f>IF(N113="zákl. přenesená",J113,0)</f>
        <v>0</v>
      </c>
      <c r="BH113" s="234">
        <f>IF(N113="sníž. přenesená",J113,0)</f>
        <v>0</v>
      </c>
      <c r="BI113" s="234">
        <f>IF(N113="nulová",J113,0)</f>
        <v>0</v>
      </c>
      <c r="BJ113" s="19" t="s">
        <v>82</v>
      </c>
      <c r="BK113" s="234">
        <f>ROUND(I113*H113,2)</f>
        <v>0</v>
      </c>
      <c r="BL113" s="19" t="s">
        <v>149</v>
      </c>
      <c r="BM113" s="233" t="s">
        <v>416</v>
      </c>
    </row>
    <row r="114" s="2" customFormat="1" ht="16.5" customHeight="1">
      <c r="A114" s="40"/>
      <c r="B114" s="41"/>
      <c r="C114" s="221" t="s">
        <v>290</v>
      </c>
      <c r="D114" s="221" t="s">
        <v>145</v>
      </c>
      <c r="E114" s="222" t="s">
        <v>1727</v>
      </c>
      <c r="F114" s="223" t="s">
        <v>1728</v>
      </c>
      <c r="G114" s="224" t="s">
        <v>1186</v>
      </c>
      <c r="H114" s="225">
        <v>36</v>
      </c>
      <c r="I114" s="226"/>
      <c r="J114" s="227">
        <f>ROUND(I114*H114,2)</f>
        <v>0</v>
      </c>
      <c r="K114" s="228"/>
      <c r="L114" s="46"/>
      <c r="M114" s="229" t="s">
        <v>19</v>
      </c>
      <c r="N114" s="230" t="s">
        <v>45</v>
      </c>
      <c r="O114" s="86"/>
      <c r="P114" s="231">
        <f>O114*H114</f>
        <v>0</v>
      </c>
      <c r="Q114" s="231">
        <v>0</v>
      </c>
      <c r="R114" s="231">
        <f>Q114*H114</f>
        <v>0</v>
      </c>
      <c r="S114" s="231">
        <v>0</v>
      </c>
      <c r="T114" s="232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33" t="s">
        <v>149</v>
      </c>
      <c r="AT114" s="233" t="s">
        <v>145</v>
      </c>
      <c r="AU114" s="233" t="s">
        <v>82</v>
      </c>
      <c r="AY114" s="19" t="s">
        <v>142</v>
      </c>
      <c r="BE114" s="234">
        <f>IF(N114="základní",J114,0)</f>
        <v>0</v>
      </c>
      <c r="BF114" s="234">
        <f>IF(N114="snížená",J114,0)</f>
        <v>0</v>
      </c>
      <c r="BG114" s="234">
        <f>IF(N114="zákl. přenesená",J114,0)</f>
        <v>0</v>
      </c>
      <c r="BH114" s="234">
        <f>IF(N114="sníž. přenesená",J114,0)</f>
        <v>0</v>
      </c>
      <c r="BI114" s="234">
        <f>IF(N114="nulová",J114,0)</f>
        <v>0</v>
      </c>
      <c r="BJ114" s="19" t="s">
        <v>82</v>
      </c>
      <c r="BK114" s="234">
        <f>ROUND(I114*H114,2)</f>
        <v>0</v>
      </c>
      <c r="BL114" s="19" t="s">
        <v>149</v>
      </c>
      <c r="BM114" s="233" t="s">
        <v>424</v>
      </c>
    </row>
    <row r="115" s="2" customFormat="1" ht="16.5" customHeight="1">
      <c r="A115" s="40"/>
      <c r="B115" s="41"/>
      <c r="C115" s="221" t="s">
        <v>295</v>
      </c>
      <c r="D115" s="221" t="s">
        <v>145</v>
      </c>
      <c r="E115" s="222" t="s">
        <v>1729</v>
      </c>
      <c r="F115" s="223" t="s">
        <v>1730</v>
      </c>
      <c r="G115" s="224" t="s">
        <v>1186</v>
      </c>
      <c r="H115" s="225">
        <v>9</v>
      </c>
      <c r="I115" s="226"/>
      <c r="J115" s="227">
        <f>ROUND(I115*H115,2)</f>
        <v>0</v>
      </c>
      <c r="K115" s="228"/>
      <c r="L115" s="46"/>
      <c r="M115" s="229" t="s">
        <v>19</v>
      </c>
      <c r="N115" s="230" t="s">
        <v>45</v>
      </c>
      <c r="O115" s="86"/>
      <c r="P115" s="231">
        <f>O115*H115</f>
        <v>0</v>
      </c>
      <c r="Q115" s="231">
        <v>0</v>
      </c>
      <c r="R115" s="231">
        <f>Q115*H115</f>
        <v>0</v>
      </c>
      <c r="S115" s="231">
        <v>0</v>
      </c>
      <c r="T115" s="232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33" t="s">
        <v>149</v>
      </c>
      <c r="AT115" s="233" t="s">
        <v>145</v>
      </c>
      <c r="AU115" s="233" t="s">
        <v>82</v>
      </c>
      <c r="AY115" s="19" t="s">
        <v>142</v>
      </c>
      <c r="BE115" s="234">
        <f>IF(N115="základní",J115,0)</f>
        <v>0</v>
      </c>
      <c r="BF115" s="234">
        <f>IF(N115="snížená",J115,0)</f>
        <v>0</v>
      </c>
      <c r="BG115" s="234">
        <f>IF(N115="zákl. přenesená",J115,0)</f>
        <v>0</v>
      </c>
      <c r="BH115" s="234">
        <f>IF(N115="sníž. přenesená",J115,0)</f>
        <v>0</v>
      </c>
      <c r="BI115" s="234">
        <f>IF(N115="nulová",J115,0)</f>
        <v>0</v>
      </c>
      <c r="BJ115" s="19" t="s">
        <v>82</v>
      </c>
      <c r="BK115" s="234">
        <f>ROUND(I115*H115,2)</f>
        <v>0</v>
      </c>
      <c r="BL115" s="19" t="s">
        <v>149</v>
      </c>
      <c r="BM115" s="233" t="s">
        <v>434</v>
      </c>
    </row>
    <row r="116" s="2" customFormat="1" ht="16.5" customHeight="1">
      <c r="A116" s="40"/>
      <c r="B116" s="41"/>
      <c r="C116" s="221" t="s">
        <v>299</v>
      </c>
      <c r="D116" s="221" t="s">
        <v>145</v>
      </c>
      <c r="E116" s="222" t="s">
        <v>1731</v>
      </c>
      <c r="F116" s="223" t="s">
        <v>1732</v>
      </c>
      <c r="G116" s="224" t="s">
        <v>1186</v>
      </c>
      <c r="H116" s="225">
        <v>2</v>
      </c>
      <c r="I116" s="226"/>
      <c r="J116" s="227">
        <f>ROUND(I116*H116,2)</f>
        <v>0</v>
      </c>
      <c r="K116" s="228"/>
      <c r="L116" s="46"/>
      <c r="M116" s="229" t="s">
        <v>19</v>
      </c>
      <c r="N116" s="230" t="s">
        <v>45</v>
      </c>
      <c r="O116" s="86"/>
      <c r="P116" s="231">
        <f>O116*H116</f>
        <v>0</v>
      </c>
      <c r="Q116" s="231">
        <v>0</v>
      </c>
      <c r="R116" s="231">
        <f>Q116*H116</f>
        <v>0</v>
      </c>
      <c r="S116" s="231">
        <v>0</v>
      </c>
      <c r="T116" s="232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33" t="s">
        <v>149</v>
      </c>
      <c r="AT116" s="233" t="s">
        <v>145</v>
      </c>
      <c r="AU116" s="233" t="s">
        <v>82</v>
      </c>
      <c r="AY116" s="19" t="s">
        <v>142</v>
      </c>
      <c r="BE116" s="234">
        <f>IF(N116="základní",J116,0)</f>
        <v>0</v>
      </c>
      <c r="BF116" s="234">
        <f>IF(N116="snížená",J116,0)</f>
        <v>0</v>
      </c>
      <c r="BG116" s="234">
        <f>IF(N116="zákl. přenesená",J116,0)</f>
        <v>0</v>
      </c>
      <c r="BH116" s="234">
        <f>IF(N116="sníž. přenesená",J116,0)</f>
        <v>0</v>
      </c>
      <c r="BI116" s="234">
        <f>IF(N116="nulová",J116,0)</f>
        <v>0</v>
      </c>
      <c r="BJ116" s="19" t="s">
        <v>82</v>
      </c>
      <c r="BK116" s="234">
        <f>ROUND(I116*H116,2)</f>
        <v>0</v>
      </c>
      <c r="BL116" s="19" t="s">
        <v>149</v>
      </c>
      <c r="BM116" s="233" t="s">
        <v>445</v>
      </c>
    </row>
    <row r="117" s="2" customFormat="1" ht="16.5" customHeight="1">
      <c r="A117" s="40"/>
      <c r="B117" s="41"/>
      <c r="C117" s="221" t="s">
        <v>303</v>
      </c>
      <c r="D117" s="221" t="s">
        <v>145</v>
      </c>
      <c r="E117" s="222" t="s">
        <v>1733</v>
      </c>
      <c r="F117" s="223" t="s">
        <v>1734</v>
      </c>
      <c r="G117" s="224" t="s">
        <v>1186</v>
      </c>
      <c r="H117" s="225">
        <v>11</v>
      </c>
      <c r="I117" s="226"/>
      <c r="J117" s="227">
        <f>ROUND(I117*H117,2)</f>
        <v>0</v>
      </c>
      <c r="K117" s="228"/>
      <c r="L117" s="46"/>
      <c r="M117" s="229" t="s">
        <v>19</v>
      </c>
      <c r="N117" s="230" t="s">
        <v>45</v>
      </c>
      <c r="O117" s="86"/>
      <c r="P117" s="231">
        <f>O117*H117</f>
        <v>0</v>
      </c>
      <c r="Q117" s="231">
        <v>0</v>
      </c>
      <c r="R117" s="231">
        <f>Q117*H117</f>
        <v>0</v>
      </c>
      <c r="S117" s="231">
        <v>0</v>
      </c>
      <c r="T117" s="232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33" t="s">
        <v>149</v>
      </c>
      <c r="AT117" s="233" t="s">
        <v>145</v>
      </c>
      <c r="AU117" s="233" t="s">
        <v>82</v>
      </c>
      <c r="AY117" s="19" t="s">
        <v>142</v>
      </c>
      <c r="BE117" s="234">
        <f>IF(N117="základní",J117,0)</f>
        <v>0</v>
      </c>
      <c r="BF117" s="234">
        <f>IF(N117="snížená",J117,0)</f>
        <v>0</v>
      </c>
      <c r="BG117" s="234">
        <f>IF(N117="zákl. přenesená",J117,0)</f>
        <v>0</v>
      </c>
      <c r="BH117" s="234">
        <f>IF(N117="sníž. přenesená",J117,0)</f>
        <v>0</v>
      </c>
      <c r="BI117" s="234">
        <f>IF(N117="nulová",J117,0)</f>
        <v>0</v>
      </c>
      <c r="BJ117" s="19" t="s">
        <v>82</v>
      </c>
      <c r="BK117" s="234">
        <f>ROUND(I117*H117,2)</f>
        <v>0</v>
      </c>
      <c r="BL117" s="19" t="s">
        <v>149</v>
      </c>
      <c r="BM117" s="233" t="s">
        <v>457</v>
      </c>
    </row>
    <row r="118" s="2" customFormat="1" ht="16.5" customHeight="1">
      <c r="A118" s="40"/>
      <c r="B118" s="41"/>
      <c r="C118" s="221" t="s">
        <v>308</v>
      </c>
      <c r="D118" s="221" t="s">
        <v>145</v>
      </c>
      <c r="E118" s="222" t="s">
        <v>1735</v>
      </c>
      <c r="F118" s="223" t="s">
        <v>1736</v>
      </c>
      <c r="G118" s="224" t="s">
        <v>208</v>
      </c>
      <c r="H118" s="225">
        <v>45</v>
      </c>
      <c r="I118" s="226"/>
      <c r="J118" s="227">
        <f>ROUND(I118*H118,2)</f>
        <v>0</v>
      </c>
      <c r="K118" s="228"/>
      <c r="L118" s="46"/>
      <c r="M118" s="229" t="s">
        <v>19</v>
      </c>
      <c r="N118" s="230" t="s">
        <v>45</v>
      </c>
      <c r="O118" s="86"/>
      <c r="P118" s="231">
        <f>O118*H118</f>
        <v>0</v>
      </c>
      <c r="Q118" s="231">
        <v>0</v>
      </c>
      <c r="R118" s="231">
        <f>Q118*H118</f>
        <v>0</v>
      </c>
      <c r="S118" s="231">
        <v>0</v>
      </c>
      <c r="T118" s="232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33" t="s">
        <v>149</v>
      </c>
      <c r="AT118" s="233" t="s">
        <v>145</v>
      </c>
      <c r="AU118" s="233" t="s">
        <v>82</v>
      </c>
      <c r="AY118" s="19" t="s">
        <v>142</v>
      </c>
      <c r="BE118" s="234">
        <f>IF(N118="základní",J118,0)</f>
        <v>0</v>
      </c>
      <c r="BF118" s="234">
        <f>IF(N118="snížená",J118,0)</f>
        <v>0</v>
      </c>
      <c r="BG118" s="234">
        <f>IF(N118="zákl. přenesená",J118,0)</f>
        <v>0</v>
      </c>
      <c r="BH118" s="234">
        <f>IF(N118="sníž. přenesená",J118,0)</f>
        <v>0</v>
      </c>
      <c r="BI118" s="234">
        <f>IF(N118="nulová",J118,0)</f>
        <v>0</v>
      </c>
      <c r="BJ118" s="19" t="s">
        <v>82</v>
      </c>
      <c r="BK118" s="234">
        <f>ROUND(I118*H118,2)</f>
        <v>0</v>
      </c>
      <c r="BL118" s="19" t="s">
        <v>149</v>
      </c>
      <c r="BM118" s="233" t="s">
        <v>466</v>
      </c>
    </row>
    <row r="119" s="2" customFormat="1" ht="16.5" customHeight="1">
      <c r="A119" s="40"/>
      <c r="B119" s="41"/>
      <c r="C119" s="221" t="s">
        <v>313</v>
      </c>
      <c r="D119" s="221" t="s">
        <v>145</v>
      </c>
      <c r="E119" s="222" t="s">
        <v>1737</v>
      </c>
      <c r="F119" s="223" t="s">
        <v>1738</v>
      </c>
      <c r="G119" s="224" t="s">
        <v>208</v>
      </c>
      <c r="H119" s="225">
        <v>190</v>
      </c>
      <c r="I119" s="226"/>
      <c r="J119" s="227">
        <f>ROUND(I119*H119,2)</f>
        <v>0</v>
      </c>
      <c r="K119" s="228"/>
      <c r="L119" s="46"/>
      <c r="M119" s="229" t="s">
        <v>19</v>
      </c>
      <c r="N119" s="230" t="s">
        <v>45</v>
      </c>
      <c r="O119" s="86"/>
      <c r="P119" s="231">
        <f>O119*H119</f>
        <v>0</v>
      </c>
      <c r="Q119" s="231">
        <v>0</v>
      </c>
      <c r="R119" s="231">
        <f>Q119*H119</f>
        <v>0</v>
      </c>
      <c r="S119" s="231">
        <v>0</v>
      </c>
      <c r="T119" s="232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33" t="s">
        <v>149</v>
      </c>
      <c r="AT119" s="233" t="s">
        <v>145</v>
      </c>
      <c r="AU119" s="233" t="s">
        <v>82</v>
      </c>
      <c r="AY119" s="19" t="s">
        <v>142</v>
      </c>
      <c r="BE119" s="234">
        <f>IF(N119="základní",J119,0)</f>
        <v>0</v>
      </c>
      <c r="BF119" s="234">
        <f>IF(N119="snížená",J119,0)</f>
        <v>0</v>
      </c>
      <c r="BG119" s="234">
        <f>IF(N119="zákl. přenesená",J119,0)</f>
        <v>0</v>
      </c>
      <c r="BH119" s="234">
        <f>IF(N119="sníž. přenesená",J119,0)</f>
        <v>0</v>
      </c>
      <c r="BI119" s="234">
        <f>IF(N119="nulová",J119,0)</f>
        <v>0</v>
      </c>
      <c r="BJ119" s="19" t="s">
        <v>82</v>
      </c>
      <c r="BK119" s="234">
        <f>ROUND(I119*H119,2)</f>
        <v>0</v>
      </c>
      <c r="BL119" s="19" t="s">
        <v>149</v>
      </c>
      <c r="BM119" s="233" t="s">
        <v>475</v>
      </c>
    </row>
    <row r="120" s="2" customFormat="1" ht="16.5" customHeight="1">
      <c r="A120" s="40"/>
      <c r="B120" s="41"/>
      <c r="C120" s="221" t="s">
        <v>317</v>
      </c>
      <c r="D120" s="221" t="s">
        <v>145</v>
      </c>
      <c r="E120" s="222" t="s">
        <v>1739</v>
      </c>
      <c r="F120" s="223" t="s">
        <v>1740</v>
      </c>
      <c r="G120" s="224" t="s">
        <v>208</v>
      </c>
      <c r="H120" s="225">
        <v>50</v>
      </c>
      <c r="I120" s="226"/>
      <c r="J120" s="227">
        <f>ROUND(I120*H120,2)</f>
        <v>0</v>
      </c>
      <c r="K120" s="228"/>
      <c r="L120" s="46"/>
      <c r="M120" s="229" t="s">
        <v>19</v>
      </c>
      <c r="N120" s="230" t="s">
        <v>45</v>
      </c>
      <c r="O120" s="86"/>
      <c r="P120" s="231">
        <f>O120*H120</f>
        <v>0</v>
      </c>
      <c r="Q120" s="231">
        <v>0</v>
      </c>
      <c r="R120" s="231">
        <f>Q120*H120</f>
        <v>0</v>
      </c>
      <c r="S120" s="231">
        <v>0</v>
      </c>
      <c r="T120" s="232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33" t="s">
        <v>149</v>
      </c>
      <c r="AT120" s="233" t="s">
        <v>145</v>
      </c>
      <c r="AU120" s="233" t="s">
        <v>82</v>
      </c>
      <c r="AY120" s="19" t="s">
        <v>142</v>
      </c>
      <c r="BE120" s="234">
        <f>IF(N120="základní",J120,0)</f>
        <v>0</v>
      </c>
      <c r="BF120" s="234">
        <f>IF(N120="snížená",J120,0)</f>
        <v>0</v>
      </c>
      <c r="BG120" s="234">
        <f>IF(N120="zákl. přenesená",J120,0)</f>
        <v>0</v>
      </c>
      <c r="BH120" s="234">
        <f>IF(N120="sníž. přenesená",J120,0)</f>
        <v>0</v>
      </c>
      <c r="BI120" s="234">
        <f>IF(N120="nulová",J120,0)</f>
        <v>0</v>
      </c>
      <c r="BJ120" s="19" t="s">
        <v>82</v>
      </c>
      <c r="BK120" s="234">
        <f>ROUND(I120*H120,2)</f>
        <v>0</v>
      </c>
      <c r="BL120" s="19" t="s">
        <v>149</v>
      </c>
      <c r="BM120" s="233" t="s">
        <v>486</v>
      </c>
    </row>
    <row r="121" s="2" customFormat="1" ht="16.5" customHeight="1">
      <c r="A121" s="40"/>
      <c r="B121" s="41"/>
      <c r="C121" s="221" t="s">
        <v>321</v>
      </c>
      <c r="D121" s="221" t="s">
        <v>145</v>
      </c>
      <c r="E121" s="222" t="s">
        <v>1741</v>
      </c>
      <c r="F121" s="223" t="s">
        <v>1742</v>
      </c>
      <c r="G121" s="224" t="s">
        <v>208</v>
      </c>
      <c r="H121" s="225">
        <v>170</v>
      </c>
      <c r="I121" s="226"/>
      <c r="J121" s="227">
        <f>ROUND(I121*H121,2)</f>
        <v>0</v>
      </c>
      <c r="K121" s="228"/>
      <c r="L121" s="46"/>
      <c r="M121" s="229" t="s">
        <v>19</v>
      </c>
      <c r="N121" s="230" t="s">
        <v>45</v>
      </c>
      <c r="O121" s="86"/>
      <c r="P121" s="231">
        <f>O121*H121</f>
        <v>0</v>
      </c>
      <c r="Q121" s="231">
        <v>0</v>
      </c>
      <c r="R121" s="231">
        <f>Q121*H121</f>
        <v>0</v>
      </c>
      <c r="S121" s="231">
        <v>0</v>
      </c>
      <c r="T121" s="232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33" t="s">
        <v>149</v>
      </c>
      <c r="AT121" s="233" t="s">
        <v>145</v>
      </c>
      <c r="AU121" s="233" t="s">
        <v>82</v>
      </c>
      <c r="AY121" s="19" t="s">
        <v>142</v>
      </c>
      <c r="BE121" s="234">
        <f>IF(N121="základní",J121,0)</f>
        <v>0</v>
      </c>
      <c r="BF121" s="234">
        <f>IF(N121="snížená",J121,0)</f>
        <v>0</v>
      </c>
      <c r="BG121" s="234">
        <f>IF(N121="zákl. přenesená",J121,0)</f>
        <v>0</v>
      </c>
      <c r="BH121" s="234">
        <f>IF(N121="sníž. přenesená",J121,0)</f>
        <v>0</v>
      </c>
      <c r="BI121" s="234">
        <f>IF(N121="nulová",J121,0)</f>
        <v>0</v>
      </c>
      <c r="BJ121" s="19" t="s">
        <v>82</v>
      </c>
      <c r="BK121" s="234">
        <f>ROUND(I121*H121,2)</f>
        <v>0</v>
      </c>
      <c r="BL121" s="19" t="s">
        <v>149</v>
      </c>
      <c r="BM121" s="233" t="s">
        <v>495</v>
      </c>
    </row>
    <row r="122" s="2" customFormat="1" ht="16.5" customHeight="1">
      <c r="A122" s="40"/>
      <c r="B122" s="41"/>
      <c r="C122" s="221" t="s">
        <v>325</v>
      </c>
      <c r="D122" s="221" t="s">
        <v>145</v>
      </c>
      <c r="E122" s="222" t="s">
        <v>1743</v>
      </c>
      <c r="F122" s="223" t="s">
        <v>1744</v>
      </c>
      <c r="G122" s="224" t="s">
        <v>208</v>
      </c>
      <c r="H122" s="225">
        <v>530</v>
      </c>
      <c r="I122" s="226"/>
      <c r="J122" s="227">
        <f>ROUND(I122*H122,2)</f>
        <v>0</v>
      </c>
      <c r="K122" s="228"/>
      <c r="L122" s="46"/>
      <c r="M122" s="229" t="s">
        <v>19</v>
      </c>
      <c r="N122" s="230" t="s">
        <v>45</v>
      </c>
      <c r="O122" s="86"/>
      <c r="P122" s="231">
        <f>O122*H122</f>
        <v>0</v>
      </c>
      <c r="Q122" s="231">
        <v>0</v>
      </c>
      <c r="R122" s="231">
        <f>Q122*H122</f>
        <v>0</v>
      </c>
      <c r="S122" s="231">
        <v>0</v>
      </c>
      <c r="T122" s="232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33" t="s">
        <v>149</v>
      </c>
      <c r="AT122" s="233" t="s">
        <v>145</v>
      </c>
      <c r="AU122" s="233" t="s">
        <v>82</v>
      </c>
      <c r="AY122" s="19" t="s">
        <v>142</v>
      </c>
      <c r="BE122" s="234">
        <f>IF(N122="základní",J122,0)</f>
        <v>0</v>
      </c>
      <c r="BF122" s="234">
        <f>IF(N122="snížená",J122,0)</f>
        <v>0</v>
      </c>
      <c r="BG122" s="234">
        <f>IF(N122="zákl. přenesená",J122,0)</f>
        <v>0</v>
      </c>
      <c r="BH122" s="234">
        <f>IF(N122="sníž. přenesená",J122,0)</f>
        <v>0</v>
      </c>
      <c r="BI122" s="234">
        <f>IF(N122="nulová",J122,0)</f>
        <v>0</v>
      </c>
      <c r="BJ122" s="19" t="s">
        <v>82</v>
      </c>
      <c r="BK122" s="234">
        <f>ROUND(I122*H122,2)</f>
        <v>0</v>
      </c>
      <c r="BL122" s="19" t="s">
        <v>149</v>
      </c>
      <c r="BM122" s="233" t="s">
        <v>503</v>
      </c>
    </row>
    <row r="123" s="2" customFormat="1" ht="16.5" customHeight="1">
      <c r="A123" s="40"/>
      <c r="B123" s="41"/>
      <c r="C123" s="221" t="s">
        <v>329</v>
      </c>
      <c r="D123" s="221" t="s">
        <v>145</v>
      </c>
      <c r="E123" s="222" t="s">
        <v>1745</v>
      </c>
      <c r="F123" s="223" t="s">
        <v>1746</v>
      </c>
      <c r="G123" s="224" t="s">
        <v>208</v>
      </c>
      <c r="H123" s="225">
        <v>120</v>
      </c>
      <c r="I123" s="226"/>
      <c r="J123" s="227">
        <f>ROUND(I123*H123,2)</f>
        <v>0</v>
      </c>
      <c r="K123" s="228"/>
      <c r="L123" s="46"/>
      <c r="M123" s="229" t="s">
        <v>19</v>
      </c>
      <c r="N123" s="230" t="s">
        <v>45</v>
      </c>
      <c r="O123" s="86"/>
      <c r="P123" s="231">
        <f>O123*H123</f>
        <v>0</v>
      </c>
      <c r="Q123" s="231">
        <v>0</v>
      </c>
      <c r="R123" s="231">
        <f>Q123*H123</f>
        <v>0</v>
      </c>
      <c r="S123" s="231">
        <v>0</v>
      </c>
      <c r="T123" s="232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33" t="s">
        <v>149</v>
      </c>
      <c r="AT123" s="233" t="s">
        <v>145</v>
      </c>
      <c r="AU123" s="233" t="s">
        <v>82</v>
      </c>
      <c r="AY123" s="19" t="s">
        <v>142</v>
      </c>
      <c r="BE123" s="234">
        <f>IF(N123="základní",J123,0)</f>
        <v>0</v>
      </c>
      <c r="BF123" s="234">
        <f>IF(N123="snížená",J123,0)</f>
        <v>0</v>
      </c>
      <c r="BG123" s="234">
        <f>IF(N123="zákl. přenesená",J123,0)</f>
        <v>0</v>
      </c>
      <c r="BH123" s="234">
        <f>IF(N123="sníž. přenesená",J123,0)</f>
        <v>0</v>
      </c>
      <c r="BI123" s="234">
        <f>IF(N123="nulová",J123,0)</f>
        <v>0</v>
      </c>
      <c r="BJ123" s="19" t="s">
        <v>82</v>
      </c>
      <c r="BK123" s="234">
        <f>ROUND(I123*H123,2)</f>
        <v>0</v>
      </c>
      <c r="BL123" s="19" t="s">
        <v>149</v>
      </c>
      <c r="BM123" s="233" t="s">
        <v>511</v>
      </c>
    </row>
    <row r="124" s="2" customFormat="1" ht="16.5" customHeight="1">
      <c r="A124" s="40"/>
      <c r="B124" s="41"/>
      <c r="C124" s="221" t="s">
        <v>333</v>
      </c>
      <c r="D124" s="221" t="s">
        <v>145</v>
      </c>
      <c r="E124" s="222" t="s">
        <v>1747</v>
      </c>
      <c r="F124" s="223" t="s">
        <v>1748</v>
      </c>
      <c r="G124" s="224" t="s">
        <v>208</v>
      </c>
      <c r="H124" s="225">
        <v>90</v>
      </c>
      <c r="I124" s="226"/>
      <c r="J124" s="227">
        <f>ROUND(I124*H124,2)</f>
        <v>0</v>
      </c>
      <c r="K124" s="228"/>
      <c r="L124" s="46"/>
      <c r="M124" s="229" t="s">
        <v>19</v>
      </c>
      <c r="N124" s="230" t="s">
        <v>45</v>
      </c>
      <c r="O124" s="86"/>
      <c r="P124" s="231">
        <f>O124*H124</f>
        <v>0</v>
      </c>
      <c r="Q124" s="231">
        <v>0</v>
      </c>
      <c r="R124" s="231">
        <f>Q124*H124</f>
        <v>0</v>
      </c>
      <c r="S124" s="231">
        <v>0</v>
      </c>
      <c r="T124" s="232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33" t="s">
        <v>149</v>
      </c>
      <c r="AT124" s="233" t="s">
        <v>145</v>
      </c>
      <c r="AU124" s="233" t="s">
        <v>82</v>
      </c>
      <c r="AY124" s="19" t="s">
        <v>142</v>
      </c>
      <c r="BE124" s="234">
        <f>IF(N124="základní",J124,0)</f>
        <v>0</v>
      </c>
      <c r="BF124" s="234">
        <f>IF(N124="snížená",J124,0)</f>
        <v>0</v>
      </c>
      <c r="BG124" s="234">
        <f>IF(N124="zákl. přenesená",J124,0)</f>
        <v>0</v>
      </c>
      <c r="BH124" s="234">
        <f>IF(N124="sníž. přenesená",J124,0)</f>
        <v>0</v>
      </c>
      <c r="BI124" s="234">
        <f>IF(N124="nulová",J124,0)</f>
        <v>0</v>
      </c>
      <c r="BJ124" s="19" t="s">
        <v>82</v>
      </c>
      <c r="BK124" s="234">
        <f>ROUND(I124*H124,2)</f>
        <v>0</v>
      </c>
      <c r="BL124" s="19" t="s">
        <v>149</v>
      </c>
      <c r="BM124" s="233" t="s">
        <v>519</v>
      </c>
    </row>
    <row r="125" s="2" customFormat="1" ht="16.5" customHeight="1">
      <c r="A125" s="40"/>
      <c r="B125" s="41"/>
      <c r="C125" s="221" t="s">
        <v>338</v>
      </c>
      <c r="D125" s="221" t="s">
        <v>145</v>
      </c>
      <c r="E125" s="222" t="s">
        <v>1749</v>
      </c>
      <c r="F125" s="223" t="s">
        <v>1750</v>
      </c>
      <c r="G125" s="224" t="s">
        <v>208</v>
      </c>
      <c r="H125" s="225">
        <v>45</v>
      </c>
      <c r="I125" s="226"/>
      <c r="J125" s="227">
        <f>ROUND(I125*H125,2)</f>
        <v>0</v>
      </c>
      <c r="K125" s="228"/>
      <c r="L125" s="46"/>
      <c r="M125" s="229" t="s">
        <v>19</v>
      </c>
      <c r="N125" s="230" t="s">
        <v>45</v>
      </c>
      <c r="O125" s="86"/>
      <c r="P125" s="231">
        <f>O125*H125</f>
        <v>0</v>
      </c>
      <c r="Q125" s="231">
        <v>0</v>
      </c>
      <c r="R125" s="231">
        <f>Q125*H125</f>
        <v>0</v>
      </c>
      <c r="S125" s="231">
        <v>0</v>
      </c>
      <c r="T125" s="232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33" t="s">
        <v>149</v>
      </c>
      <c r="AT125" s="233" t="s">
        <v>145</v>
      </c>
      <c r="AU125" s="233" t="s">
        <v>82</v>
      </c>
      <c r="AY125" s="19" t="s">
        <v>142</v>
      </c>
      <c r="BE125" s="234">
        <f>IF(N125="základní",J125,0)</f>
        <v>0</v>
      </c>
      <c r="BF125" s="234">
        <f>IF(N125="snížená",J125,0)</f>
        <v>0</v>
      </c>
      <c r="BG125" s="234">
        <f>IF(N125="zákl. přenesená",J125,0)</f>
        <v>0</v>
      </c>
      <c r="BH125" s="234">
        <f>IF(N125="sníž. přenesená",J125,0)</f>
        <v>0</v>
      </c>
      <c r="BI125" s="234">
        <f>IF(N125="nulová",J125,0)</f>
        <v>0</v>
      </c>
      <c r="BJ125" s="19" t="s">
        <v>82</v>
      </c>
      <c r="BK125" s="234">
        <f>ROUND(I125*H125,2)</f>
        <v>0</v>
      </c>
      <c r="BL125" s="19" t="s">
        <v>149</v>
      </c>
      <c r="BM125" s="233" t="s">
        <v>528</v>
      </c>
    </row>
    <row r="126" s="2" customFormat="1" ht="16.5" customHeight="1">
      <c r="A126" s="40"/>
      <c r="B126" s="41"/>
      <c r="C126" s="221" t="s">
        <v>348</v>
      </c>
      <c r="D126" s="221" t="s">
        <v>145</v>
      </c>
      <c r="E126" s="222" t="s">
        <v>1751</v>
      </c>
      <c r="F126" s="223" t="s">
        <v>1752</v>
      </c>
      <c r="G126" s="224" t="s">
        <v>208</v>
      </c>
      <c r="H126" s="225">
        <v>1150</v>
      </c>
      <c r="I126" s="226"/>
      <c r="J126" s="227">
        <f>ROUND(I126*H126,2)</f>
        <v>0</v>
      </c>
      <c r="K126" s="228"/>
      <c r="L126" s="46"/>
      <c r="M126" s="229" t="s">
        <v>19</v>
      </c>
      <c r="N126" s="230" t="s">
        <v>45</v>
      </c>
      <c r="O126" s="86"/>
      <c r="P126" s="231">
        <f>O126*H126</f>
        <v>0</v>
      </c>
      <c r="Q126" s="231">
        <v>0</v>
      </c>
      <c r="R126" s="231">
        <f>Q126*H126</f>
        <v>0</v>
      </c>
      <c r="S126" s="231">
        <v>0</v>
      </c>
      <c r="T126" s="232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33" t="s">
        <v>149</v>
      </c>
      <c r="AT126" s="233" t="s">
        <v>145</v>
      </c>
      <c r="AU126" s="233" t="s">
        <v>82</v>
      </c>
      <c r="AY126" s="19" t="s">
        <v>142</v>
      </c>
      <c r="BE126" s="234">
        <f>IF(N126="základní",J126,0)</f>
        <v>0</v>
      </c>
      <c r="BF126" s="234">
        <f>IF(N126="snížená",J126,0)</f>
        <v>0</v>
      </c>
      <c r="BG126" s="234">
        <f>IF(N126="zákl. přenesená",J126,0)</f>
        <v>0</v>
      </c>
      <c r="BH126" s="234">
        <f>IF(N126="sníž. přenesená",J126,0)</f>
        <v>0</v>
      </c>
      <c r="BI126" s="234">
        <f>IF(N126="nulová",J126,0)</f>
        <v>0</v>
      </c>
      <c r="BJ126" s="19" t="s">
        <v>82</v>
      </c>
      <c r="BK126" s="234">
        <f>ROUND(I126*H126,2)</f>
        <v>0</v>
      </c>
      <c r="BL126" s="19" t="s">
        <v>149</v>
      </c>
      <c r="BM126" s="233" t="s">
        <v>537</v>
      </c>
    </row>
    <row r="127" s="2" customFormat="1" ht="16.5" customHeight="1">
      <c r="A127" s="40"/>
      <c r="B127" s="41"/>
      <c r="C127" s="221" t="s">
        <v>353</v>
      </c>
      <c r="D127" s="221" t="s">
        <v>145</v>
      </c>
      <c r="E127" s="222" t="s">
        <v>1753</v>
      </c>
      <c r="F127" s="223" t="s">
        <v>1754</v>
      </c>
      <c r="G127" s="224" t="s">
        <v>208</v>
      </c>
      <c r="H127" s="225">
        <v>30</v>
      </c>
      <c r="I127" s="226"/>
      <c r="J127" s="227">
        <f>ROUND(I127*H127,2)</f>
        <v>0</v>
      </c>
      <c r="K127" s="228"/>
      <c r="L127" s="46"/>
      <c r="M127" s="229" t="s">
        <v>19</v>
      </c>
      <c r="N127" s="230" t="s">
        <v>45</v>
      </c>
      <c r="O127" s="86"/>
      <c r="P127" s="231">
        <f>O127*H127</f>
        <v>0</v>
      </c>
      <c r="Q127" s="231">
        <v>0</v>
      </c>
      <c r="R127" s="231">
        <f>Q127*H127</f>
        <v>0</v>
      </c>
      <c r="S127" s="231">
        <v>0</v>
      </c>
      <c r="T127" s="232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33" t="s">
        <v>149</v>
      </c>
      <c r="AT127" s="233" t="s">
        <v>145</v>
      </c>
      <c r="AU127" s="233" t="s">
        <v>82</v>
      </c>
      <c r="AY127" s="19" t="s">
        <v>142</v>
      </c>
      <c r="BE127" s="234">
        <f>IF(N127="základní",J127,0)</f>
        <v>0</v>
      </c>
      <c r="BF127" s="234">
        <f>IF(N127="snížená",J127,0)</f>
        <v>0</v>
      </c>
      <c r="BG127" s="234">
        <f>IF(N127="zákl. přenesená",J127,0)</f>
        <v>0</v>
      </c>
      <c r="BH127" s="234">
        <f>IF(N127="sníž. přenesená",J127,0)</f>
        <v>0</v>
      </c>
      <c r="BI127" s="234">
        <f>IF(N127="nulová",J127,0)</f>
        <v>0</v>
      </c>
      <c r="BJ127" s="19" t="s">
        <v>82</v>
      </c>
      <c r="BK127" s="234">
        <f>ROUND(I127*H127,2)</f>
        <v>0</v>
      </c>
      <c r="BL127" s="19" t="s">
        <v>149</v>
      </c>
      <c r="BM127" s="233" t="s">
        <v>547</v>
      </c>
    </row>
    <row r="128" s="2" customFormat="1" ht="16.5" customHeight="1">
      <c r="A128" s="40"/>
      <c r="B128" s="41"/>
      <c r="C128" s="221" t="s">
        <v>358</v>
      </c>
      <c r="D128" s="221" t="s">
        <v>145</v>
      </c>
      <c r="E128" s="222" t="s">
        <v>1755</v>
      </c>
      <c r="F128" s="223" t="s">
        <v>1756</v>
      </c>
      <c r="G128" s="224" t="s">
        <v>208</v>
      </c>
      <c r="H128" s="225">
        <v>45</v>
      </c>
      <c r="I128" s="226"/>
      <c r="J128" s="227">
        <f>ROUND(I128*H128,2)</f>
        <v>0</v>
      </c>
      <c r="K128" s="228"/>
      <c r="L128" s="46"/>
      <c r="M128" s="229" t="s">
        <v>19</v>
      </c>
      <c r="N128" s="230" t="s">
        <v>45</v>
      </c>
      <c r="O128" s="86"/>
      <c r="P128" s="231">
        <f>O128*H128</f>
        <v>0</v>
      </c>
      <c r="Q128" s="231">
        <v>0</v>
      </c>
      <c r="R128" s="231">
        <f>Q128*H128</f>
        <v>0</v>
      </c>
      <c r="S128" s="231">
        <v>0</v>
      </c>
      <c r="T128" s="232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33" t="s">
        <v>149</v>
      </c>
      <c r="AT128" s="233" t="s">
        <v>145</v>
      </c>
      <c r="AU128" s="233" t="s">
        <v>82</v>
      </c>
      <c r="AY128" s="19" t="s">
        <v>142</v>
      </c>
      <c r="BE128" s="234">
        <f>IF(N128="základní",J128,0)</f>
        <v>0</v>
      </c>
      <c r="BF128" s="234">
        <f>IF(N128="snížená",J128,0)</f>
        <v>0</v>
      </c>
      <c r="BG128" s="234">
        <f>IF(N128="zákl. přenesená",J128,0)</f>
        <v>0</v>
      </c>
      <c r="BH128" s="234">
        <f>IF(N128="sníž. přenesená",J128,0)</f>
        <v>0</v>
      </c>
      <c r="BI128" s="234">
        <f>IF(N128="nulová",J128,0)</f>
        <v>0</v>
      </c>
      <c r="BJ128" s="19" t="s">
        <v>82</v>
      </c>
      <c r="BK128" s="234">
        <f>ROUND(I128*H128,2)</f>
        <v>0</v>
      </c>
      <c r="BL128" s="19" t="s">
        <v>149</v>
      </c>
      <c r="BM128" s="233" t="s">
        <v>557</v>
      </c>
    </row>
    <row r="129" s="2" customFormat="1" ht="16.5" customHeight="1">
      <c r="A129" s="40"/>
      <c r="B129" s="41"/>
      <c r="C129" s="221" t="s">
        <v>364</v>
      </c>
      <c r="D129" s="221" t="s">
        <v>145</v>
      </c>
      <c r="E129" s="222" t="s">
        <v>1757</v>
      </c>
      <c r="F129" s="223" t="s">
        <v>1758</v>
      </c>
      <c r="G129" s="224" t="s">
        <v>208</v>
      </c>
      <c r="H129" s="225">
        <v>75</v>
      </c>
      <c r="I129" s="226"/>
      <c r="J129" s="227">
        <f>ROUND(I129*H129,2)</f>
        <v>0</v>
      </c>
      <c r="K129" s="228"/>
      <c r="L129" s="46"/>
      <c r="M129" s="229" t="s">
        <v>19</v>
      </c>
      <c r="N129" s="230" t="s">
        <v>45</v>
      </c>
      <c r="O129" s="86"/>
      <c r="P129" s="231">
        <f>O129*H129</f>
        <v>0</v>
      </c>
      <c r="Q129" s="231">
        <v>0</v>
      </c>
      <c r="R129" s="231">
        <f>Q129*H129</f>
        <v>0</v>
      </c>
      <c r="S129" s="231">
        <v>0</v>
      </c>
      <c r="T129" s="232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33" t="s">
        <v>149</v>
      </c>
      <c r="AT129" s="233" t="s">
        <v>145</v>
      </c>
      <c r="AU129" s="233" t="s">
        <v>82</v>
      </c>
      <c r="AY129" s="19" t="s">
        <v>142</v>
      </c>
      <c r="BE129" s="234">
        <f>IF(N129="základní",J129,0)</f>
        <v>0</v>
      </c>
      <c r="BF129" s="234">
        <f>IF(N129="snížená",J129,0)</f>
        <v>0</v>
      </c>
      <c r="BG129" s="234">
        <f>IF(N129="zákl. přenesená",J129,0)</f>
        <v>0</v>
      </c>
      <c r="BH129" s="234">
        <f>IF(N129="sníž. přenesená",J129,0)</f>
        <v>0</v>
      </c>
      <c r="BI129" s="234">
        <f>IF(N129="nulová",J129,0)</f>
        <v>0</v>
      </c>
      <c r="BJ129" s="19" t="s">
        <v>82</v>
      </c>
      <c r="BK129" s="234">
        <f>ROUND(I129*H129,2)</f>
        <v>0</v>
      </c>
      <c r="BL129" s="19" t="s">
        <v>149</v>
      </c>
      <c r="BM129" s="233" t="s">
        <v>566</v>
      </c>
    </row>
    <row r="130" s="2" customFormat="1" ht="16.5" customHeight="1">
      <c r="A130" s="40"/>
      <c r="B130" s="41"/>
      <c r="C130" s="221" t="s">
        <v>370</v>
      </c>
      <c r="D130" s="221" t="s">
        <v>145</v>
      </c>
      <c r="E130" s="222" t="s">
        <v>1759</v>
      </c>
      <c r="F130" s="223" t="s">
        <v>1760</v>
      </c>
      <c r="G130" s="224" t="s">
        <v>1186</v>
      </c>
      <c r="H130" s="225">
        <v>35</v>
      </c>
      <c r="I130" s="226"/>
      <c r="J130" s="227">
        <f>ROUND(I130*H130,2)</f>
        <v>0</v>
      </c>
      <c r="K130" s="228"/>
      <c r="L130" s="46"/>
      <c r="M130" s="229" t="s">
        <v>19</v>
      </c>
      <c r="N130" s="230" t="s">
        <v>45</v>
      </c>
      <c r="O130" s="86"/>
      <c r="P130" s="231">
        <f>O130*H130</f>
        <v>0</v>
      </c>
      <c r="Q130" s="231">
        <v>0</v>
      </c>
      <c r="R130" s="231">
        <f>Q130*H130</f>
        <v>0</v>
      </c>
      <c r="S130" s="231">
        <v>0</v>
      </c>
      <c r="T130" s="232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33" t="s">
        <v>149</v>
      </c>
      <c r="AT130" s="233" t="s">
        <v>145</v>
      </c>
      <c r="AU130" s="233" t="s">
        <v>82</v>
      </c>
      <c r="AY130" s="19" t="s">
        <v>142</v>
      </c>
      <c r="BE130" s="234">
        <f>IF(N130="základní",J130,0)</f>
        <v>0</v>
      </c>
      <c r="BF130" s="234">
        <f>IF(N130="snížená",J130,0)</f>
        <v>0</v>
      </c>
      <c r="BG130" s="234">
        <f>IF(N130="zákl. přenesená",J130,0)</f>
        <v>0</v>
      </c>
      <c r="BH130" s="234">
        <f>IF(N130="sníž. přenesená",J130,0)</f>
        <v>0</v>
      </c>
      <c r="BI130" s="234">
        <f>IF(N130="nulová",J130,0)</f>
        <v>0</v>
      </c>
      <c r="BJ130" s="19" t="s">
        <v>82</v>
      </c>
      <c r="BK130" s="234">
        <f>ROUND(I130*H130,2)</f>
        <v>0</v>
      </c>
      <c r="BL130" s="19" t="s">
        <v>149</v>
      </c>
      <c r="BM130" s="233" t="s">
        <v>575</v>
      </c>
    </row>
    <row r="131" s="2" customFormat="1" ht="16.5" customHeight="1">
      <c r="A131" s="40"/>
      <c r="B131" s="41"/>
      <c r="C131" s="221" t="s">
        <v>374</v>
      </c>
      <c r="D131" s="221" t="s">
        <v>145</v>
      </c>
      <c r="E131" s="222" t="s">
        <v>1761</v>
      </c>
      <c r="F131" s="223" t="s">
        <v>1762</v>
      </c>
      <c r="G131" s="224" t="s">
        <v>1186</v>
      </c>
      <c r="H131" s="225">
        <v>9</v>
      </c>
      <c r="I131" s="226"/>
      <c r="J131" s="227">
        <f>ROUND(I131*H131,2)</f>
        <v>0</v>
      </c>
      <c r="K131" s="228"/>
      <c r="L131" s="46"/>
      <c r="M131" s="229" t="s">
        <v>19</v>
      </c>
      <c r="N131" s="230" t="s">
        <v>45</v>
      </c>
      <c r="O131" s="86"/>
      <c r="P131" s="231">
        <f>O131*H131</f>
        <v>0</v>
      </c>
      <c r="Q131" s="231">
        <v>0</v>
      </c>
      <c r="R131" s="231">
        <f>Q131*H131</f>
        <v>0</v>
      </c>
      <c r="S131" s="231">
        <v>0</v>
      </c>
      <c r="T131" s="232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33" t="s">
        <v>149</v>
      </c>
      <c r="AT131" s="233" t="s">
        <v>145</v>
      </c>
      <c r="AU131" s="233" t="s">
        <v>82</v>
      </c>
      <c r="AY131" s="19" t="s">
        <v>142</v>
      </c>
      <c r="BE131" s="234">
        <f>IF(N131="základní",J131,0)</f>
        <v>0</v>
      </c>
      <c r="BF131" s="234">
        <f>IF(N131="snížená",J131,0)</f>
        <v>0</v>
      </c>
      <c r="BG131" s="234">
        <f>IF(N131="zákl. přenesená",J131,0)</f>
        <v>0</v>
      </c>
      <c r="BH131" s="234">
        <f>IF(N131="sníž. přenesená",J131,0)</f>
        <v>0</v>
      </c>
      <c r="BI131" s="234">
        <f>IF(N131="nulová",J131,0)</f>
        <v>0</v>
      </c>
      <c r="BJ131" s="19" t="s">
        <v>82</v>
      </c>
      <c r="BK131" s="234">
        <f>ROUND(I131*H131,2)</f>
        <v>0</v>
      </c>
      <c r="BL131" s="19" t="s">
        <v>149</v>
      </c>
      <c r="BM131" s="233" t="s">
        <v>583</v>
      </c>
    </row>
    <row r="132" s="2" customFormat="1" ht="16.5" customHeight="1">
      <c r="A132" s="40"/>
      <c r="B132" s="41"/>
      <c r="C132" s="221" t="s">
        <v>378</v>
      </c>
      <c r="D132" s="221" t="s">
        <v>145</v>
      </c>
      <c r="E132" s="222" t="s">
        <v>1763</v>
      </c>
      <c r="F132" s="223" t="s">
        <v>1764</v>
      </c>
      <c r="G132" s="224" t="s">
        <v>1186</v>
      </c>
      <c r="H132" s="225">
        <v>10</v>
      </c>
      <c r="I132" s="226"/>
      <c r="J132" s="227">
        <f>ROUND(I132*H132,2)</f>
        <v>0</v>
      </c>
      <c r="K132" s="228"/>
      <c r="L132" s="46"/>
      <c r="M132" s="229" t="s">
        <v>19</v>
      </c>
      <c r="N132" s="230" t="s">
        <v>45</v>
      </c>
      <c r="O132" s="86"/>
      <c r="P132" s="231">
        <f>O132*H132</f>
        <v>0</v>
      </c>
      <c r="Q132" s="231">
        <v>0</v>
      </c>
      <c r="R132" s="231">
        <f>Q132*H132</f>
        <v>0</v>
      </c>
      <c r="S132" s="231">
        <v>0</v>
      </c>
      <c r="T132" s="232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33" t="s">
        <v>149</v>
      </c>
      <c r="AT132" s="233" t="s">
        <v>145</v>
      </c>
      <c r="AU132" s="233" t="s">
        <v>82</v>
      </c>
      <c r="AY132" s="19" t="s">
        <v>142</v>
      </c>
      <c r="BE132" s="234">
        <f>IF(N132="základní",J132,0)</f>
        <v>0</v>
      </c>
      <c r="BF132" s="234">
        <f>IF(N132="snížená",J132,0)</f>
        <v>0</v>
      </c>
      <c r="BG132" s="234">
        <f>IF(N132="zákl. přenesená",J132,0)</f>
        <v>0</v>
      </c>
      <c r="BH132" s="234">
        <f>IF(N132="sníž. přenesená",J132,0)</f>
        <v>0</v>
      </c>
      <c r="BI132" s="234">
        <f>IF(N132="nulová",J132,0)</f>
        <v>0</v>
      </c>
      <c r="BJ132" s="19" t="s">
        <v>82</v>
      </c>
      <c r="BK132" s="234">
        <f>ROUND(I132*H132,2)</f>
        <v>0</v>
      </c>
      <c r="BL132" s="19" t="s">
        <v>149</v>
      </c>
      <c r="BM132" s="233" t="s">
        <v>591</v>
      </c>
    </row>
    <row r="133" s="2" customFormat="1" ht="16.5" customHeight="1">
      <c r="A133" s="40"/>
      <c r="B133" s="41"/>
      <c r="C133" s="221" t="s">
        <v>383</v>
      </c>
      <c r="D133" s="221" t="s">
        <v>145</v>
      </c>
      <c r="E133" s="222" t="s">
        <v>1765</v>
      </c>
      <c r="F133" s="223" t="s">
        <v>1766</v>
      </c>
      <c r="G133" s="224" t="s">
        <v>208</v>
      </c>
      <c r="H133" s="225">
        <v>7</v>
      </c>
      <c r="I133" s="226"/>
      <c r="J133" s="227">
        <f>ROUND(I133*H133,2)</f>
        <v>0</v>
      </c>
      <c r="K133" s="228"/>
      <c r="L133" s="46"/>
      <c r="M133" s="229" t="s">
        <v>19</v>
      </c>
      <c r="N133" s="230" t="s">
        <v>45</v>
      </c>
      <c r="O133" s="86"/>
      <c r="P133" s="231">
        <f>O133*H133</f>
        <v>0</v>
      </c>
      <c r="Q133" s="231">
        <v>0</v>
      </c>
      <c r="R133" s="231">
        <f>Q133*H133</f>
        <v>0</v>
      </c>
      <c r="S133" s="231">
        <v>0</v>
      </c>
      <c r="T133" s="232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33" t="s">
        <v>149</v>
      </c>
      <c r="AT133" s="233" t="s">
        <v>145</v>
      </c>
      <c r="AU133" s="233" t="s">
        <v>82</v>
      </c>
      <c r="AY133" s="19" t="s">
        <v>142</v>
      </c>
      <c r="BE133" s="234">
        <f>IF(N133="základní",J133,0)</f>
        <v>0</v>
      </c>
      <c r="BF133" s="234">
        <f>IF(N133="snížená",J133,0)</f>
        <v>0</v>
      </c>
      <c r="BG133" s="234">
        <f>IF(N133="zákl. přenesená",J133,0)</f>
        <v>0</v>
      </c>
      <c r="BH133" s="234">
        <f>IF(N133="sníž. přenesená",J133,0)</f>
        <v>0</v>
      </c>
      <c r="BI133" s="234">
        <f>IF(N133="nulová",J133,0)</f>
        <v>0</v>
      </c>
      <c r="BJ133" s="19" t="s">
        <v>82</v>
      </c>
      <c r="BK133" s="234">
        <f>ROUND(I133*H133,2)</f>
        <v>0</v>
      </c>
      <c r="BL133" s="19" t="s">
        <v>149</v>
      </c>
      <c r="BM133" s="233" t="s">
        <v>600</v>
      </c>
    </row>
    <row r="134" s="2" customFormat="1" ht="16.5" customHeight="1">
      <c r="A134" s="40"/>
      <c r="B134" s="41"/>
      <c r="C134" s="221" t="s">
        <v>389</v>
      </c>
      <c r="D134" s="221" t="s">
        <v>145</v>
      </c>
      <c r="E134" s="222" t="s">
        <v>1767</v>
      </c>
      <c r="F134" s="223" t="s">
        <v>1768</v>
      </c>
      <c r="G134" s="224" t="s">
        <v>208</v>
      </c>
      <c r="H134" s="225">
        <v>7</v>
      </c>
      <c r="I134" s="226"/>
      <c r="J134" s="227">
        <f>ROUND(I134*H134,2)</f>
        <v>0</v>
      </c>
      <c r="K134" s="228"/>
      <c r="L134" s="46"/>
      <c r="M134" s="229" t="s">
        <v>19</v>
      </c>
      <c r="N134" s="230" t="s">
        <v>45</v>
      </c>
      <c r="O134" s="86"/>
      <c r="P134" s="231">
        <f>O134*H134</f>
        <v>0</v>
      </c>
      <c r="Q134" s="231">
        <v>0</v>
      </c>
      <c r="R134" s="231">
        <f>Q134*H134</f>
        <v>0</v>
      </c>
      <c r="S134" s="231">
        <v>0</v>
      </c>
      <c r="T134" s="232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33" t="s">
        <v>149</v>
      </c>
      <c r="AT134" s="233" t="s">
        <v>145</v>
      </c>
      <c r="AU134" s="233" t="s">
        <v>82</v>
      </c>
      <c r="AY134" s="19" t="s">
        <v>142</v>
      </c>
      <c r="BE134" s="234">
        <f>IF(N134="základní",J134,0)</f>
        <v>0</v>
      </c>
      <c r="BF134" s="234">
        <f>IF(N134="snížená",J134,0)</f>
        <v>0</v>
      </c>
      <c r="BG134" s="234">
        <f>IF(N134="zákl. přenesená",J134,0)</f>
        <v>0</v>
      </c>
      <c r="BH134" s="234">
        <f>IF(N134="sníž. přenesená",J134,0)</f>
        <v>0</v>
      </c>
      <c r="BI134" s="234">
        <f>IF(N134="nulová",J134,0)</f>
        <v>0</v>
      </c>
      <c r="BJ134" s="19" t="s">
        <v>82</v>
      </c>
      <c r="BK134" s="234">
        <f>ROUND(I134*H134,2)</f>
        <v>0</v>
      </c>
      <c r="BL134" s="19" t="s">
        <v>149</v>
      </c>
      <c r="BM134" s="233" t="s">
        <v>610</v>
      </c>
    </row>
    <row r="135" s="2" customFormat="1" ht="16.5" customHeight="1">
      <c r="A135" s="40"/>
      <c r="B135" s="41"/>
      <c r="C135" s="221" t="s">
        <v>395</v>
      </c>
      <c r="D135" s="221" t="s">
        <v>145</v>
      </c>
      <c r="E135" s="222" t="s">
        <v>1769</v>
      </c>
      <c r="F135" s="223" t="s">
        <v>1770</v>
      </c>
      <c r="G135" s="224" t="s">
        <v>208</v>
      </c>
      <c r="H135" s="225">
        <v>20</v>
      </c>
      <c r="I135" s="226"/>
      <c r="J135" s="227">
        <f>ROUND(I135*H135,2)</f>
        <v>0</v>
      </c>
      <c r="K135" s="228"/>
      <c r="L135" s="46"/>
      <c r="M135" s="229" t="s">
        <v>19</v>
      </c>
      <c r="N135" s="230" t="s">
        <v>45</v>
      </c>
      <c r="O135" s="86"/>
      <c r="P135" s="231">
        <f>O135*H135</f>
        <v>0</v>
      </c>
      <c r="Q135" s="231">
        <v>0</v>
      </c>
      <c r="R135" s="231">
        <f>Q135*H135</f>
        <v>0</v>
      </c>
      <c r="S135" s="231">
        <v>0</v>
      </c>
      <c r="T135" s="232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33" t="s">
        <v>149</v>
      </c>
      <c r="AT135" s="233" t="s">
        <v>145</v>
      </c>
      <c r="AU135" s="233" t="s">
        <v>82</v>
      </c>
      <c r="AY135" s="19" t="s">
        <v>142</v>
      </c>
      <c r="BE135" s="234">
        <f>IF(N135="základní",J135,0)</f>
        <v>0</v>
      </c>
      <c r="BF135" s="234">
        <f>IF(N135="snížená",J135,0)</f>
        <v>0</v>
      </c>
      <c r="BG135" s="234">
        <f>IF(N135="zákl. přenesená",J135,0)</f>
        <v>0</v>
      </c>
      <c r="BH135" s="234">
        <f>IF(N135="sníž. přenesená",J135,0)</f>
        <v>0</v>
      </c>
      <c r="BI135" s="234">
        <f>IF(N135="nulová",J135,0)</f>
        <v>0</v>
      </c>
      <c r="BJ135" s="19" t="s">
        <v>82</v>
      </c>
      <c r="BK135" s="234">
        <f>ROUND(I135*H135,2)</f>
        <v>0</v>
      </c>
      <c r="BL135" s="19" t="s">
        <v>149</v>
      </c>
      <c r="BM135" s="233" t="s">
        <v>620</v>
      </c>
    </row>
    <row r="136" s="2" customFormat="1" ht="16.5" customHeight="1">
      <c r="A136" s="40"/>
      <c r="B136" s="41"/>
      <c r="C136" s="221" t="s">
        <v>402</v>
      </c>
      <c r="D136" s="221" t="s">
        <v>145</v>
      </c>
      <c r="E136" s="222" t="s">
        <v>1771</v>
      </c>
      <c r="F136" s="223" t="s">
        <v>1772</v>
      </c>
      <c r="G136" s="224" t="s">
        <v>208</v>
      </c>
      <c r="H136" s="225">
        <v>20</v>
      </c>
      <c r="I136" s="226"/>
      <c r="J136" s="227">
        <f>ROUND(I136*H136,2)</f>
        <v>0</v>
      </c>
      <c r="K136" s="228"/>
      <c r="L136" s="46"/>
      <c r="M136" s="229" t="s">
        <v>19</v>
      </c>
      <c r="N136" s="230" t="s">
        <v>45</v>
      </c>
      <c r="O136" s="86"/>
      <c r="P136" s="231">
        <f>O136*H136</f>
        <v>0</v>
      </c>
      <c r="Q136" s="231">
        <v>0</v>
      </c>
      <c r="R136" s="231">
        <f>Q136*H136</f>
        <v>0</v>
      </c>
      <c r="S136" s="231">
        <v>0</v>
      </c>
      <c r="T136" s="232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33" t="s">
        <v>149</v>
      </c>
      <c r="AT136" s="233" t="s">
        <v>145</v>
      </c>
      <c r="AU136" s="233" t="s">
        <v>82</v>
      </c>
      <c r="AY136" s="19" t="s">
        <v>142</v>
      </c>
      <c r="BE136" s="234">
        <f>IF(N136="základní",J136,0)</f>
        <v>0</v>
      </c>
      <c r="BF136" s="234">
        <f>IF(N136="snížená",J136,0)</f>
        <v>0</v>
      </c>
      <c r="BG136" s="234">
        <f>IF(N136="zákl. přenesená",J136,0)</f>
        <v>0</v>
      </c>
      <c r="BH136" s="234">
        <f>IF(N136="sníž. přenesená",J136,0)</f>
        <v>0</v>
      </c>
      <c r="BI136" s="234">
        <f>IF(N136="nulová",J136,0)</f>
        <v>0</v>
      </c>
      <c r="BJ136" s="19" t="s">
        <v>82</v>
      </c>
      <c r="BK136" s="234">
        <f>ROUND(I136*H136,2)</f>
        <v>0</v>
      </c>
      <c r="BL136" s="19" t="s">
        <v>149</v>
      </c>
      <c r="BM136" s="233" t="s">
        <v>628</v>
      </c>
    </row>
    <row r="137" s="2" customFormat="1" ht="16.5" customHeight="1">
      <c r="A137" s="40"/>
      <c r="B137" s="41"/>
      <c r="C137" s="221" t="s">
        <v>408</v>
      </c>
      <c r="D137" s="221" t="s">
        <v>145</v>
      </c>
      <c r="E137" s="222" t="s">
        <v>1773</v>
      </c>
      <c r="F137" s="223" t="s">
        <v>1774</v>
      </c>
      <c r="G137" s="224" t="s">
        <v>208</v>
      </c>
      <c r="H137" s="225">
        <v>30</v>
      </c>
      <c r="I137" s="226"/>
      <c r="J137" s="227">
        <f>ROUND(I137*H137,2)</f>
        <v>0</v>
      </c>
      <c r="K137" s="228"/>
      <c r="L137" s="46"/>
      <c r="M137" s="229" t="s">
        <v>19</v>
      </c>
      <c r="N137" s="230" t="s">
        <v>45</v>
      </c>
      <c r="O137" s="86"/>
      <c r="P137" s="231">
        <f>O137*H137</f>
        <v>0</v>
      </c>
      <c r="Q137" s="231">
        <v>0</v>
      </c>
      <c r="R137" s="231">
        <f>Q137*H137</f>
        <v>0</v>
      </c>
      <c r="S137" s="231">
        <v>0</v>
      </c>
      <c r="T137" s="232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33" t="s">
        <v>149</v>
      </c>
      <c r="AT137" s="233" t="s">
        <v>145</v>
      </c>
      <c r="AU137" s="233" t="s">
        <v>82</v>
      </c>
      <c r="AY137" s="19" t="s">
        <v>142</v>
      </c>
      <c r="BE137" s="234">
        <f>IF(N137="základní",J137,0)</f>
        <v>0</v>
      </c>
      <c r="BF137" s="234">
        <f>IF(N137="snížená",J137,0)</f>
        <v>0</v>
      </c>
      <c r="BG137" s="234">
        <f>IF(N137="zákl. přenesená",J137,0)</f>
        <v>0</v>
      </c>
      <c r="BH137" s="234">
        <f>IF(N137="sníž. přenesená",J137,0)</f>
        <v>0</v>
      </c>
      <c r="BI137" s="234">
        <f>IF(N137="nulová",J137,0)</f>
        <v>0</v>
      </c>
      <c r="BJ137" s="19" t="s">
        <v>82</v>
      </c>
      <c r="BK137" s="234">
        <f>ROUND(I137*H137,2)</f>
        <v>0</v>
      </c>
      <c r="BL137" s="19" t="s">
        <v>149</v>
      </c>
      <c r="BM137" s="233" t="s">
        <v>636</v>
      </c>
    </row>
    <row r="138" s="2" customFormat="1" ht="16.5" customHeight="1">
      <c r="A138" s="40"/>
      <c r="B138" s="41"/>
      <c r="C138" s="221" t="s">
        <v>412</v>
      </c>
      <c r="D138" s="221" t="s">
        <v>145</v>
      </c>
      <c r="E138" s="222" t="s">
        <v>1775</v>
      </c>
      <c r="F138" s="223" t="s">
        <v>1776</v>
      </c>
      <c r="G138" s="224" t="s">
        <v>208</v>
      </c>
      <c r="H138" s="225">
        <v>30</v>
      </c>
      <c r="I138" s="226"/>
      <c r="J138" s="227">
        <f>ROUND(I138*H138,2)</f>
        <v>0</v>
      </c>
      <c r="K138" s="228"/>
      <c r="L138" s="46"/>
      <c r="M138" s="229" t="s">
        <v>19</v>
      </c>
      <c r="N138" s="230" t="s">
        <v>45</v>
      </c>
      <c r="O138" s="86"/>
      <c r="P138" s="231">
        <f>O138*H138</f>
        <v>0</v>
      </c>
      <c r="Q138" s="231">
        <v>0</v>
      </c>
      <c r="R138" s="231">
        <f>Q138*H138</f>
        <v>0</v>
      </c>
      <c r="S138" s="231">
        <v>0</v>
      </c>
      <c r="T138" s="232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33" t="s">
        <v>149</v>
      </c>
      <c r="AT138" s="233" t="s">
        <v>145</v>
      </c>
      <c r="AU138" s="233" t="s">
        <v>82</v>
      </c>
      <c r="AY138" s="19" t="s">
        <v>142</v>
      </c>
      <c r="BE138" s="234">
        <f>IF(N138="základní",J138,0)</f>
        <v>0</v>
      </c>
      <c r="BF138" s="234">
        <f>IF(N138="snížená",J138,0)</f>
        <v>0</v>
      </c>
      <c r="BG138" s="234">
        <f>IF(N138="zákl. přenesená",J138,0)</f>
        <v>0</v>
      </c>
      <c r="BH138" s="234">
        <f>IF(N138="sníž. přenesená",J138,0)</f>
        <v>0</v>
      </c>
      <c r="BI138" s="234">
        <f>IF(N138="nulová",J138,0)</f>
        <v>0</v>
      </c>
      <c r="BJ138" s="19" t="s">
        <v>82</v>
      </c>
      <c r="BK138" s="234">
        <f>ROUND(I138*H138,2)</f>
        <v>0</v>
      </c>
      <c r="BL138" s="19" t="s">
        <v>149</v>
      </c>
      <c r="BM138" s="233" t="s">
        <v>644</v>
      </c>
    </row>
    <row r="139" s="2" customFormat="1" ht="16.5" customHeight="1">
      <c r="A139" s="40"/>
      <c r="B139" s="41"/>
      <c r="C139" s="221" t="s">
        <v>416</v>
      </c>
      <c r="D139" s="221" t="s">
        <v>145</v>
      </c>
      <c r="E139" s="222" t="s">
        <v>1777</v>
      </c>
      <c r="F139" s="223" t="s">
        <v>1778</v>
      </c>
      <c r="G139" s="224" t="s">
        <v>208</v>
      </c>
      <c r="H139" s="225">
        <v>5</v>
      </c>
      <c r="I139" s="226"/>
      <c r="J139" s="227">
        <f>ROUND(I139*H139,2)</f>
        <v>0</v>
      </c>
      <c r="K139" s="228"/>
      <c r="L139" s="46"/>
      <c r="M139" s="229" t="s">
        <v>19</v>
      </c>
      <c r="N139" s="230" t="s">
        <v>45</v>
      </c>
      <c r="O139" s="86"/>
      <c r="P139" s="231">
        <f>O139*H139</f>
        <v>0</v>
      </c>
      <c r="Q139" s="231">
        <v>0</v>
      </c>
      <c r="R139" s="231">
        <f>Q139*H139</f>
        <v>0</v>
      </c>
      <c r="S139" s="231">
        <v>0</v>
      </c>
      <c r="T139" s="232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33" t="s">
        <v>149</v>
      </c>
      <c r="AT139" s="233" t="s">
        <v>145</v>
      </c>
      <c r="AU139" s="233" t="s">
        <v>82</v>
      </c>
      <c r="AY139" s="19" t="s">
        <v>142</v>
      </c>
      <c r="BE139" s="234">
        <f>IF(N139="základní",J139,0)</f>
        <v>0</v>
      </c>
      <c r="BF139" s="234">
        <f>IF(N139="snížená",J139,0)</f>
        <v>0</v>
      </c>
      <c r="BG139" s="234">
        <f>IF(N139="zákl. přenesená",J139,0)</f>
        <v>0</v>
      </c>
      <c r="BH139" s="234">
        <f>IF(N139="sníž. přenesená",J139,0)</f>
        <v>0</v>
      </c>
      <c r="BI139" s="234">
        <f>IF(N139="nulová",J139,0)</f>
        <v>0</v>
      </c>
      <c r="BJ139" s="19" t="s">
        <v>82</v>
      </c>
      <c r="BK139" s="234">
        <f>ROUND(I139*H139,2)</f>
        <v>0</v>
      </c>
      <c r="BL139" s="19" t="s">
        <v>149</v>
      </c>
      <c r="BM139" s="233" t="s">
        <v>652</v>
      </c>
    </row>
    <row r="140" s="12" customFormat="1" ht="25.92" customHeight="1">
      <c r="A140" s="12"/>
      <c r="B140" s="205"/>
      <c r="C140" s="206"/>
      <c r="D140" s="207" t="s">
        <v>73</v>
      </c>
      <c r="E140" s="208" t="s">
        <v>1779</v>
      </c>
      <c r="F140" s="208" t="s">
        <v>1780</v>
      </c>
      <c r="G140" s="206"/>
      <c r="H140" s="206"/>
      <c r="I140" s="209"/>
      <c r="J140" s="210">
        <f>BK140</f>
        <v>0</v>
      </c>
      <c r="K140" s="206"/>
      <c r="L140" s="211"/>
      <c r="M140" s="212"/>
      <c r="N140" s="213"/>
      <c r="O140" s="213"/>
      <c r="P140" s="214">
        <f>SUM(P141:P145)</f>
        <v>0</v>
      </c>
      <c r="Q140" s="213"/>
      <c r="R140" s="214">
        <f>SUM(R141:R145)</f>
        <v>0</v>
      </c>
      <c r="S140" s="213"/>
      <c r="T140" s="215">
        <f>SUM(T141:T145)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6" t="s">
        <v>82</v>
      </c>
      <c r="AT140" s="217" t="s">
        <v>73</v>
      </c>
      <c r="AU140" s="217" t="s">
        <v>74</v>
      </c>
      <c r="AY140" s="216" t="s">
        <v>142</v>
      </c>
      <c r="BK140" s="218">
        <f>SUM(BK141:BK145)</f>
        <v>0</v>
      </c>
    </row>
    <row r="141" s="2" customFormat="1" ht="33" customHeight="1">
      <c r="A141" s="40"/>
      <c r="B141" s="41"/>
      <c r="C141" s="221" t="s">
        <v>420</v>
      </c>
      <c r="D141" s="221" t="s">
        <v>145</v>
      </c>
      <c r="E141" s="222" t="s">
        <v>1781</v>
      </c>
      <c r="F141" s="223" t="s">
        <v>1782</v>
      </c>
      <c r="G141" s="224" t="s">
        <v>1186</v>
      </c>
      <c r="H141" s="225">
        <v>1</v>
      </c>
      <c r="I141" s="226"/>
      <c r="J141" s="227">
        <f>ROUND(I141*H141,2)</f>
        <v>0</v>
      </c>
      <c r="K141" s="228"/>
      <c r="L141" s="46"/>
      <c r="M141" s="229" t="s">
        <v>19</v>
      </c>
      <c r="N141" s="230" t="s">
        <v>45</v>
      </c>
      <c r="O141" s="86"/>
      <c r="P141" s="231">
        <f>O141*H141</f>
        <v>0</v>
      </c>
      <c r="Q141" s="231">
        <v>0</v>
      </c>
      <c r="R141" s="231">
        <f>Q141*H141</f>
        <v>0</v>
      </c>
      <c r="S141" s="231">
        <v>0</v>
      </c>
      <c r="T141" s="232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33" t="s">
        <v>149</v>
      </c>
      <c r="AT141" s="233" t="s">
        <v>145</v>
      </c>
      <c r="AU141" s="233" t="s">
        <v>82</v>
      </c>
      <c r="AY141" s="19" t="s">
        <v>142</v>
      </c>
      <c r="BE141" s="234">
        <f>IF(N141="základní",J141,0)</f>
        <v>0</v>
      </c>
      <c r="BF141" s="234">
        <f>IF(N141="snížená",J141,0)</f>
        <v>0</v>
      </c>
      <c r="BG141" s="234">
        <f>IF(N141="zákl. přenesená",J141,0)</f>
        <v>0</v>
      </c>
      <c r="BH141" s="234">
        <f>IF(N141="sníž. přenesená",J141,0)</f>
        <v>0</v>
      </c>
      <c r="BI141" s="234">
        <f>IF(N141="nulová",J141,0)</f>
        <v>0</v>
      </c>
      <c r="BJ141" s="19" t="s">
        <v>82</v>
      </c>
      <c r="BK141" s="234">
        <f>ROUND(I141*H141,2)</f>
        <v>0</v>
      </c>
      <c r="BL141" s="19" t="s">
        <v>149</v>
      </c>
      <c r="BM141" s="233" t="s">
        <v>661</v>
      </c>
    </row>
    <row r="142" s="2" customFormat="1" ht="21.75" customHeight="1">
      <c r="A142" s="40"/>
      <c r="B142" s="41"/>
      <c r="C142" s="221" t="s">
        <v>424</v>
      </c>
      <c r="D142" s="221" t="s">
        <v>145</v>
      </c>
      <c r="E142" s="222" t="s">
        <v>1783</v>
      </c>
      <c r="F142" s="223" t="s">
        <v>1784</v>
      </c>
      <c r="G142" s="224" t="s">
        <v>1186</v>
      </c>
      <c r="H142" s="225">
        <v>1</v>
      </c>
      <c r="I142" s="226"/>
      <c r="J142" s="227">
        <f>ROUND(I142*H142,2)</f>
        <v>0</v>
      </c>
      <c r="K142" s="228"/>
      <c r="L142" s="46"/>
      <c r="M142" s="229" t="s">
        <v>19</v>
      </c>
      <c r="N142" s="230" t="s">
        <v>45</v>
      </c>
      <c r="O142" s="86"/>
      <c r="P142" s="231">
        <f>O142*H142</f>
        <v>0</v>
      </c>
      <c r="Q142" s="231">
        <v>0</v>
      </c>
      <c r="R142" s="231">
        <f>Q142*H142</f>
        <v>0</v>
      </c>
      <c r="S142" s="231">
        <v>0</v>
      </c>
      <c r="T142" s="232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33" t="s">
        <v>149</v>
      </c>
      <c r="AT142" s="233" t="s">
        <v>145</v>
      </c>
      <c r="AU142" s="233" t="s">
        <v>82</v>
      </c>
      <c r="AY142" s="19" t="s">
        <v>142</v>
      </c>
      <c r="BE142" s="234">
        <f>IF(N142="základní",J142,0)</f>
        <v>0</v>
      </c>
      <c r="BF142" s="234">
        <f>IF(N142="snížená",J142,0)</f>
        <v>0</v>
      </c>
      <c r="BG142" s="234">
        <f>IF(N142="zákl. přenesená",J142,0)</f>
        <v>0</v>
      </c>
      <c r="BH142" s="234">
        <f>IF(N142="sníž. přenesená",J142,0)</f>
        <v>0</v>
      </c>
      <c r="BI142" s="234">
        <f>IF(N142="nulová",J142,0)</f>
        <v>0</v>
      </c>
      <c r="BJ142" s="19" t="s">
        <v>82</v>
      </c>
      <c r="BK142" s="234">
        <f>ROUND(I142*H142,2)</f>
        <v>0</v>
      </c>
      <c r="BL142" s="19" t="s">
        <v>149</v>
      </c>
      <c r="BM142" s="233" t="s">
        <v>671</v>
      </c>
    </row>
    <row r="143" s="2" customFormat="1" ht="21.75" customHeight="1">
      <c r="A143" s="40"/>
      <c r="B143" s="41"/>
      <c r="C143" s="221" t="s">
        <v>429</v>
      </c>
      <c r="D143" s="221" t="s">
        <v>145</v>
      </c>
      <c r="E143" s="222" t="s">
        <v>1785</v>
      </c>
      <c r="F143" s="223" t="s">
        <v>1786</v>
      </c>
      <c r="G143" s="224" t="s">
        <v>1186</v>
      </c>
      <c r="H143" s="225">
        <v>1</v>
      </c>
      <c r="I143" s="226"/>
      <c r="J143" s="227">
        <f>ROUND(I143*H143,2)</f>
        <v>0</v>
      </c>
      <c r="K143" s="228"/>
      <c r="L143" s="46"/>
      <c r="M143" s="229" t="s">
        <v>19</v>
      </c>
      <c r="N143" s="230" t="s">
        <v>45</v>
      </c>
      <c r="O143" s="86"/>
      <c r="P143" s="231">
        <f>O143*H143</f>
        <v>0</v>
      </c>
      <c r="Q143" s="231">
        <v>0</v>
      </c>
      <c r="R143" s="231">
        <f>Q143*H143</f>
        <v>0</v>
      </c>
      <c r="S143" s="231">
        <v>0</v>
      </c>
      <c r="T143" s="232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33" t="s">
        <v>149</v>
      </c>
      <c r="AT143" s="233" t="s">
        <v>145</v>
      </c>
      <c r="AU143" s="233" t="s">
        <v>82</v>
      </c>
      <c r="AY143" s="19" t="s">
        <v>142</v>
      </c>
      <c r="BE143" s="234">
        <f>IF(N143="základní",J143,0)</f>
        <v>0</v>
      </c>
      <c r="BF143" s="234">
        <f>IF(N143="snížená",J143,0)</f>
        <v>0</v>
      </c>
      <c r="BG143" s="234">
        <f>IF(N143="zákl. přenesená",J143,0)</f>
        <v>0</v>
      </c>
      <c r="BH143" s="234">
        <f>IF(N143="sníž. přenesená",J143,0)</f>
        <v>0</v>
      </c>
      <c r="BI143" s="234">
        <f>IF(N143="nulová",J143,0)</f>
        <v>0</v>
      </c>
      <c r="BJ143" s="19" t="s">
        <v>82</v>
      </c>
      <c r="BK143" s="234">
        <f>ROUND(I143*H143,2)</f>
        <v>0</v>
      </c>
      <c r="BL143" s="19" t="s">
        <v>149</v>
      </c>
      <c r="BM143" s="233" t="s">
        <v>680</v>
      </c>
    </row>
    <row r="144" s="2" customFormat="1" ht="21.75" customHeight="1">
      <c r="A144" s="40"/>
      <c r="B144" s="41"/>
      <c r="C144" s="221" t="s">
        <v>434</v>
      </c>
      <c r="D144" s="221" t="s">
        <v>145</v>
      </c>
      <c r="E144" s="222" t="s">
        <v>1787</v>
      </c>
      <c r="F144" s="223" t="s">
        <v>1788</v>
      </c>
      <c r="G144" s="224" t="s">
        <v>1186</v>
      </c>
      <c r="H144" s="225">
        <v>1</v>
      </c>
      <c r="I144" s="226"/>
      <c r="J144" s="227">
        <f>ROUND(I144*H144,2)</f>
        <v>0</v>
      </c>
      <c r="K144" s="228"/>
      <c r="L144" s="46"/>
      <c r="M144" s="229" t="s">
        <v>19</v>
      </c>
      <c r="N144" s="230" t="s">
        <v>45</v>
      </c>
      <c r="O144" s="86"/>
      <c r="P144" s="231">
        <f>O144*H144</f>
        <v>0</v>
      </c>
      <c r="Q144" s="231">
        <v>0</v>
      </c>
      <c r="R144" s="231">
        <f>Q144*H144</f>
        <v>0</v>
      </c>
      <c r="S144" s="231">
        <v>0</v>
      </c>
      <c r="T144" s="232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33" t="s">
        <v>149</v>
      </c>
      <c r="AT144" s="233" t="s">
        <v>145</v>
      </c>
      <c r="AU144" s="233" t="s">
        <v>82</v>
      </c>
      <c r="AY144" s="19" t="s">
        <v>142</v>
      </c>
      <c r="BE144" s="234">
        <f>IF(N144="základní",J144,0)</f>
        <v>0</v>
      </c>
      <c r="BF144" s="234">
        <f>IF(N144="snížená",J144,0)</f>
        <v>0</v>
      </c>
      <c r="BG144" s="234">
        <f>IF(N144="zákl. přenesená",J144,0)</f>
        <v>0</v>
      </c>
      <c r="BH144" s="234">
        <f>IF(N144="sníž. přenesená",J144,0)</f>
        <v>0</v>
      </c>
      <c r="BI144" s="234">
        <f>IF(N144="nulová",J144,0)</f>
        <v>0</v>
      </c>
      <c r="BJ144" s="19" t="s">
        <v>82</v>
      </c>
      <c r="BK144" s="234">
        <f>ROUND(I144*H144,2)</f>
        <v>0</v>
      </c>
      <c r="BL144" s="19" t="s">
        <v>149</v>
      </c>
      <c r="BM144" s="233" t="s">
        <v>690</v>
      </c>
    </row>
    <row r="145" s="2" customFormat="1" ht="21.75" customHeight="1">
      <c r="A145" s="40"/>
      <c r="B145" s="41"/>
      <c r="C145" s="221" t="s">
        <v>438</v>
      </c>
      <c r="D145" s="221" t="s">
        <v>145</v>
      </c>
      <c r="E145" s="222" t="s">
        <v>1789</v>
      </c>
      <c r="F145" s="223" t="s">
        <v>1790</v>
      </c>
      <c r="G145" s="224" t="s">
        <v>1186</v>
      </c>
      <c r="H145" s="225">
        <v>1</v>
      </c>
      <c r="I145" s="226"/>
      <c r="J145" s="227">
        <f>ROUND(I145*H145,2)</f>
        <v>0</v>
      </c>
      <c r="K145" s="228"/>
      <c r="L145" s="46"/>
      <c r="M145" s="229" t="s">
        <v>19</v>
      </c>
      <c r="N145" s="230" t="s">
        <v>45</v>
      </c>
      <c r="O145" s="86"/>
      <c r="P145" s="231">
        <f>O145*H145</f>
        <v>0</v>
      </c>
      <c r="Q145" s="231">
        <v>0</v>
      </c>
      <c r="R145" s="231">
        <f>Q145*H145</f>
        <v>0</v>
      </c>
      <c r="S145" s="231">
        <v>0</v>
      </c>
      <c r="T145" s="232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33" t="s">
        <v>149</v>
      </c>
      <c r="AT145" s="233" t="s">
        <v>145</v>
      </c>
      <c r="AU145" s="233" t="s">
        <v>82</v>
      </c>
      <c r="AY145" s="19" t="s">
        <v>142</v>
      </c>
      <c r="BE145" s="234">
        <f>IF(N145="základní",J145,0)</f>
        <v>0</v>
      </c>
      <c r="BF145" s="234">
        <f>IF(N145="snížená",J145,0)</f>
        <v>0</v>
      </c>
      <c r="BG145" s="234">
        <f>IF(N145="zákl. přenesená",J145,0)</f>
        <v>0</v>
      </c>
      <c r="BH145" s="234">
        <f>IF(N145="sníž. přenesená",J145,0)</f>
        <v>0</v>
      </c>
      <c r="BI145" s="234">
        <f>IF(N145="nulová",J145,0)</f>
        <v>0</v>
      </c>
      <c r="BJ145" s="19" t="s">
        <v>82</v>
      </c>
      <c r="BK145" s="234">
        <f>ROUND(I145*H145,2)</f>
        <v>0</v>
      </c>
      <c r="BL145" s="19" t="s">
        <v>149</v>
      </c>
      <c r="BM145" s="233" t="s">
        <v>699</v>
      </c>
    </row>
    <row r="146" s="12" customFormat="1" ht="25.92" customHeight="1">
      <c r="A146" s="12"/>
      <c r="B146" s="205"/>
      <c r="C146" s="206"/>
      <c r="D146" s="207" t="s">
        <v>73</v>
      </c>
      <c r="E146" s="208" t="s">
        <v>1791</v>
      </c>
      <c r="F146" s="208" t="s">
        <v>1792</v>
      </c>
      <c r="G146" s="206"/>
      <c r="H146" s="206"/>
      <c r="I146" s="209"/>
      <c r="J146" s="210">
        <f>BK146</f>
        <v>0</v>
      </c>
      <c r="K146" s="206"/>
      <c r="L146" s="211"/>
      <c r="M146" s="212"/>
      <c r="N146" s="213"/>
      <c r="O146" s="213"/>
      <c r="P146" s="214">
        <f>SUM(P147:P153)</f>
        <v>0</v>
      </c>
      <c r="Q146" s="213"/>
      <c r="R146" s="214">
        <f>SUM(R147:R153)</f>
        <v>0</v>
      </c>
      <c r="S146" s="213"/>
      <c r="T146" s="215">
        <f>SUM(T147:T153)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6" t="s">
        <v>82</v>
      </c>
      <c r="AT146" s="217" t="s">
        <v>73</v>
      </c>
      <c r="AU146" s="217" t="s">
        <v>74</v>
      </c>
      <c r="AY146" s="216" t="s">
        <v>142</v>
      </c>
      <c r="BK146" s="218">
        <f>SUM(BK147:BK153)</f>
        <v>0</v>
      </c>
    </row>
    <row r="147" s="2" customFormat="1" ht="16.5" customHeight="1">
      <c r="A147" s="40"/>
      <c r="B147" s="41"/>
      <c r="C147" s="221" t="s">
        <v>445</v>
      </c>
      <c r="D147" s="221" t="s">
        <v>145</v>
      </c>
      <c r="E147" s="222" t="s">
        <v>1793</v>
      </c>
      <c r="F147" s="223" t="s">
        <v>1794</v>
      </c>
      <c r="G147" s="224" t="s">
        <v>1186</v>
      </c>
      <c r="H147" s="225">
        <v>2</v>
      </c>
      <c r="I147" s="226"/>
      <c r="J147" s="227">
        <f>ROUND(I147*H147,2)</f>
        <v>0</v>
      </c>
      <c r="K147" s="228"/>
      <c r="L147" s="46"/>
      <c r="M147" s="229" t="s">
        <v>19</v>
      </c>
      <c r="N147" s="230" t="s">
        <v>45</v>
      </c>
      <c r="O147" s="86"/>
      <c r="P147" s="231">
        <f>O147*H147</f>
        <v>0</v>
      </c>
      <c r="Q147" s="231">
        <v>0</v>
      </c>
      <c r="R147" s="231">
        <f>Q147*H147</f>
        <v>0</v>
      </c>
      <c r="S147" s="231">
        <v>0</v>
      </c>
      <c r="T147" s="232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33" t="s">
        <v>149</v>
      </c>
      <c r="AT147" s="233" t="s">
        <v>145</v>
      </c>
      <c r="AU147" s="233" t="s">
        <v>82</v>
      </c>
      <c r="AY147" s="19" t="s">
        <v>142</v>
      </c>
      <c r="BE147" s="234">
        <f>IF(N147="základní",J147,0)</f>
        <v>0</v>
      </c>
      <c r="BF147" s="234">
        <f>IF(N147="snížená",J147,0)</f>
        <v>0</v>
      </c>
      <c r="BG147" s="234">
        <f>IF(N147="zákl. přenesená",J147,0)</f>
        <v>0</v>
      </c>
      <c r="BH147" s="234">
        <f>IF(N147="sníž. přenesená",J147,0)</f>
        <v>0</v>
      </c>
      <c r="BI147" s="234">
        <f>IF(N147="nulová",J147,0)</f>
        <v>0</v>
      </c>
      <c r="BJ147" s="19" t="s">
        <v>82</v>
      </c>
      <c r="BK147" s="234">
        <f>ROUND(I147*H147,2)</f>
        <v>0</v>
      </c>
      <c r="BL147" s="19" t="s">
        <v>149</v>
      </c>
      <c r="BM147" s="233" t="s">
        <v>708</v>
      </c>
    </row>
    <row r="148" s="2" customFormat="1" ht="16.5" customHeight="1">
      <c r="A148" s="40"/>
      <c r="B148" s="41"/>
      <c r="C148" s="221" t="s">
        <v>452</v>
      </c>
      <c r="D148" s="221" t="s">
        <v>145</v>
      </c>
      <c r="E148" s="222" t="s">
        <v>1795</v>
      </c>
      <c r="F148" s="223" t="s">
        <v>1796</v>
      </c>
      <c r="G148" s="224" t="s">
        <v>208</v>
      </c>
      <c r="H148" s="225">
        <v>6</v>
      </c>
      <c r="I148" s="226"/>
      <c r="J148" s="227">
        <f>ROUND(I148*H148,2)</f>
        <v>0</v>
      </c>
      <c r="K148" s="228"/>
      <c r="L148" s="46"/>
      <c r="M148" s="229" t="s">
        <v>19</v>
      </c>
      <c r="N148" s="230" t="s">
        <v>45</v>
      </c>
      <c r="O148" s="86"/>
      <c r="P148" s="231">
        <f>O148*H148</f>
        <v>0</v>
      </c>
      <c r="Q148" s="231">
        <v>0</v>
      </c>
      <c r="R148" s="231">
        <f>Q148*H148</f>
        <v>0</v>
      </c>
      <c r="S148" s="231">
        <v>0</v>
      </c>
      <c r="T148" s="232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33" t="s">
        <v>149</v>
      </c>
      <c r="AT148" s="233" t="s">
        <v>145</v>
      </c>
      <c r="AU148" s="233" t="s">
        <v>82</v>
      </c>
      <c r="AY148" s="19" t="s">
        <v>142</v>
      </c>
      <c r="BE148" s="234">
        <f>IF(N148="základní",J148,0)</f>
        <v>0</v>
      </c>
      <c r="BF148" s="234">
        <f>IF(N148="snížená",J148,0)</f>
        <v>0</v>
      </c>
      <c r="BG148" s="234">
        <f>IF(N148="zákl. přenesená",J148,0)</f>
        <v>0</v>
      </c>
      <c r="BH148" s="234">
        <f>IF(N148="sníž. přenesená",J148,0)</f>
        <v>0</v>
      </c>
      <c r="BI148" s="234">
        <f>IF(N148="nulová",J148,0)</f>
        <v>0</v>
      </c>
      <c r="BJ148" s="19" t="s">
        <v>82</v>
      </c>
      <c r="BK148" s="234">
        <f>ROUND(I148*H148,2)</f>
        <v>0</v>
      </c>
      <c r="BL148" s="19" t="s">
        <v>149</v>
      </c>
      <c r="BM148" s="233" t="s">
        <v>716</v>
      </c>
    </row>
    <row r="149" s="2" customFormat="1" ht="16.5" customHeight="1">
      <c r="A149" s="40"/>
      <c r="B149" s="41"/>
      <c r="C149" s="221" t="s">
        <v>457</v>
      </c>
      <c r="D149" s="221" t="s">
        <v>145</v>
      </c>
      <c r="E149" s="222" t="s">
        <v>1797</v>
      </c>
      <c r="F149" s="223" t="s">
        <v>1798</v>
      </c>
      <c r="G149" s="224" t="s">
        <v>608</v>
      </c>
      <c r="H149" s="225">
        <v>100</v>
      </c>
      <c r="I149" s="226"/>
      <c r="J149" s="227">
        <f>ROUND(I149*H149,2)</f>
        <v>0</v>
      </c>
      <c r="K149" s="228"/>
      <c r="L149" s="46"/>
      <c r="M149" s="229" t="s">
        <v>19</v>
      </c>
      <c r="N149" s="230" t="s">
        <v>45</v>
      </c>
      <c r="O149" s="86"/>
      <c r="P149" s="231">
        <f>O149*H149</f>
        <v>0</v>
      </c>
      <c r="Q149" s="231">
        <v>0</v>
      </c>
      <c r="R149" s="231">
        <f>Q149*H149</f>
        <v>0</v>
      </c>
      <c r="S149" s="231">
        <v>0</v>
      </c>
      <c r="T149" s="232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33" t="s">
        <v>149</v>
      </c>
      <c r="AT149" s="233" t="s">
        <v>145</v>
      </c>
      <c r="AU149" s="233" t="s">
        <v>82</v>
      </c>
      <c r="AY149" s="19" t="s">
        <v>142</v>
      </c>
      <c r="BE149" s="234">
        <f>IF(N149="základní",J149,0)</f>
        <v>0</v>
      </c>
      <c r="BF149" s="234">
        <f>IF(N149="snížená",J149,0)</f>
        <v>0</v>
      </c>
      <c r="BG149" s="234">
        <f>IF(N149="zákl. přenesená",J149,0)</f>
        <v>0</v>
      </c>
      <c r="BH149" s="234">
        <f>IF(N149="sníž. přenesená",J149,0)</f>
        <v>0</v>
      </c>
      <c r="BI149" s="234">
        <f>IF(N149="nulová",J149,0)</f>
        <v>0</v>
      </c>
      <c r="BJ149" s="19" t="s">
        <v>82</v>
      </c>
      <c r="BK149" s="234">
        <f>ROUND(I149*H149,2)</f>
        <v>0</v>
      </c>
      <c r="BL149" s="19" t="s">
        <v>149</v>
      </c>
      <c r="BM149" s="233" t="s">
        <v>1569</v>
      </c>
    </row>
    <row r="150" s="2" customFormat="1" ht="16.5" customHeight="1">
      <c r="A150" s="40"/>
      <c r="B150" s="41"/>
      <c r="C150" s="221" t="s">
        <v>462</v>
      </c>
      <c r="D150" s="221" t="s">
        <v>145</v>
      </c>
      <c r="E150" s="222" t="s">
        <v>1799</v>
      </c>
      <c r="F150" s="223" t="s">
        <v>1800</v>
      </c>
      <c r="G150" s="224" t="s">
        <v>608</v>
      </c>
      <c r="H150" s="225">
        <v>100</v>
      </c>
      <c r="I150" s="226"/>
      <c r="J150" s="227">
        <f>ROUND(I150*H150,2)</f>
        <v>0</v>
      </c>
      <c r="K150" s="228"/>
      <c r="L150" s="46"/>
      <c r="M150" s="229" t="s">
        <v>19</v>
      </c>
      <c r="N150" s="230" t="s">
        <v>45</v>
      </c>
      <c r="O150" s="86"/>
      <c r="P150" s="231">
        <f>O150*H150</f>
        <v>0</v>
      </c>
      <c r="Q150" s="231">
        <v>0</v>
      </c>
      <c r="R150" s="231">
        <f>Q150*H150</f>
        <v>0</v>
      </c>
      <c r="S150" s="231">
        <v>0</v>
      </c>
      <c r="T150" s="232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33" t="s">
        <v>149</v>
      </c>
      <c r="AT150" s="233" t="s">
        <v>145</v>
      </c>
      <c r="AU150" s="233" t="s">
        <v>82</v>
      </c>
      <c r="AY150" s="19" t="s">
        <v>142</v>
      </c>
      <c r="BE150" s="234">
        <f>IF(N150="základní",J150,0)</f>
        <v>0</v>
      </c>
      <c r="BF150" s="234">
        <f>IF(N150="snížená",J150,0)</f>
        <v>0</v>
      </c>
      <c r="BG150" s="234">
        <f>IF(N150="zákl. přenesená",J150,0)</f>
        <v>0</v>
      </c>
      <c r="BH150" s="234">
        <f>IF(N150="sníž. přenesená",J150,0)</f>
        <v>0</v>
      </c>
      <c r="BI150" s="234">
        <f>IF(N150="nulová",J150,0)</f>
        <v>0</v>
      </c>
      <c r="BJ150" s="19" t="s">
        <v>82</v>
      </c>
      <c r="BK150" s="234">
        <f>ROUND(I150*H150,2)</f>
        <v>0</v>
      </c>
      <c r="BL150" s="19" t="s">
        <v>149</v>
      </c>
      <c r="BM150" s="233" t="s">
        <v>1573</v>
      </c>
    </row>
    <row r="151" s="2" customFormat="1" ht="21.75" customHeight="1">
      <c r="A151" s="40"/>
      <c r="B151" s="41"/>
      <c r="C151" s="221" t="s">
        <v>466</v>
      </c>
      <c r="D151" s="221" t="s">
        <v>145</v>
      </c>
      <c r="E151" s="222" t="s">
        <v>1801</v>
      </c>
      <c r="F151" s="223" t="s">
        <v>1802</v>
      </c>
      <c r="G151" s="224" t="s">
        <v>155</v>
      </c>
      <c r="H151" s="225">
        <v>2</v>
      </c>
      <c r="I151" s="226"/>
      <c r="J151" s="227">
        <f>ROUND(I151*H151,2)</f>
        <v>0</v>
      </c>
      <c r="K151" s="228"/>
      <c r="L151" s="46"/>
      <c r="M151" s="229" t="s">
        <v>19</v>
      </c>
      <c r="N151" s="230" t="s">
        <v>45</v>
      </c>
      <c r="O151" s="86"/>
      <c r="P151" s="231">
        <f>O151*H151</f>
        <v>0</v>
      </c>
      <c r="Q151" s="231">
        <v>0</v>
      </c>
      <c r="R151" s="231">
        <f>Q151*H151</f>
        <v>0</v>
      </c>
      <c r="S151" s="231">
        <v>0</v>
      </c>
      <c r="T151" s="232">
        <f>S151*H151</f>
        <v>0</v>
      </c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R151" s="233" t="s">
        <v>149</v>
      </c>
      <c r="AT151" s="233" t="s">
        <v>145</v>
      </c>
      <c r="AU151" s="233" t="s">
        <v>82</v>
      </c>
      <c r="AY151" s="19" t="s">
        <v>142</v>
      </c>
      <c r="BE151" s="234">
        <f>IF(N151="základní",J151,0)</f>
        <v>0</v>
      </c>
      <c r="BF151" s="234">
        <f>IF(N151="snížená",J151,0)</f>
        <v>0</v>
      </c>
      <c r="BG151" s="234">
        <f>IF(N151="zákl. přenesená",J151,0)</f>
        <v>0</v>
      </c>
      <c r="BH151" s="234">
        <f>IF(N151="sníž. přenesená",J151,0)</f>
        <v>0</v>
      </c>
      <c r="BI151" s="234">
        <f>IF(N151="nulová",J151,0)</f>
        <v>0</v>
      </c>
      <c r="BJ151" s="19" t="s">
        <v>82</v>
      </c>
      <c r="BK151" s="234">
        <f>ROUND(I151*H151,2)</f>
        <v>0</v>
      </c>
      <c r="BL151" s="19" t="s">
        <v>149</v>
      </c>
      <c r="BM151" s="233" t="s">
        <v>1579</v>
      </c>
    </row>
    <row r="152" s="2" customFormat="1" ht="16.5" customHeight="1">
      <c r="A152" s="40"/>
      <c r="B152" s="41"/>
      <c r="C152" s="221" t="s">
        <v>471</v>
      </c>
      <c r="D152" s="221" t="s">
        <v>145</v>
      </c>
      <c r="E152" s="222" t="s">
        <v>1803</v>
      </c>
      <c r="F152" s="223" t="s">
        <v>1804</v>
      </c>
      <c r="G152" s="224" t="s">
        <v>208</v>
      </c>
      <c r="H152" s="225">
        <v>6</v>
      </c>
      <c r="I152" s="226"/>
      <c r="J152" s="227">
        <f>ROUND(I152*H152,2)</f>
        <v>0</v>
      </c>
      <c r="K152" s="228"/>
      <c r="L152" s="46"/>
      <c r="M152" s="229" t="s">
        <v>19</v>
      </c>
      <c r="N152" s="230" t="s">
        <v>45</v>
      </c>
      <c r="O152" s="86"/>
      <c r="P152" s="231">
        <f>O152*H152</f>
        <v>0</v>
      </c>
      <c r="Q152" s="231">
        <v>0</v>
      </c>
      <c r="R152" s="231">
        <f>Q152*H152</f>
        <v>0</v>
      </c>
      <c r="S152" s="231">
        <v>0</v>
      </c>
      <c r="T152" s="232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33" t="s">
        <v>149</v>
      </c>
      <c r="AT152" s="233" t="s">
        <v>145</v>
      </c>
      <c r="AU152" s="233" t="s">
        <v>82</v>
      </c>
      <c r="AY152" s="19" t="s">
        <v>142</v>
      </c>
      <c r="BE152" s="234">
        <f>IF(N152="základní",J152,0)</f>
        <v>0</v>
      </c>
      <c r="BF152" s="234">
        <f>IF(N152="snížená",J152,0)</f>
        <v>0</v>
      </c>
      <c r="BG152" s="234">
        <f>IF(N152="zákl. přenesená",J152,0)</f>
        <v>0</v>
      </c>
      <c r="BH152" s="234">
        <f>IF(N152="sníž. přenesená",J152,0)</f>
        <v>0</v>
      </c>
      <c r="BI152" s="234">
        <f>IF(N152="nulová",J152,0)</f>
        <v>0</v>
      </c>
      <c r="BJ152" s="19" t="s">
        <v>82</v>
      </c>
      <c r="BK152" s="234">
        <f>ROUND(I152*H152,2)</f>
        <v>0</v>
      </c>
      <c r="BL152" s="19" t="s">
        <v>149</v>
      </c>
      <c r="BM152" s="233" t="s">
        <v>1585</v>
      </c>
    </row>
    <row r="153" s="2" customFormat="1" ht="16.5" customHeight="1">
      <c r="A153" s="40"/>
      <c r="B153" s="41"/>
      <c r="C153" s="221" t="s">
        <v>475</v>
      </c>
      <c r="D153" s="221" t="s">
        <v>145</v>
      </c>
      <c r="E153" s="222" t="s">
        <v>1805</v>
      </c>
      <c r="F153" s="223" t="s">
        <v>1806</v>
      </c>
      <c r="G153" s="224" t="s">
        <v>608</v>
      </c>
      <c r="H153" s="225">
        <v>100</v>
      </c>
      <c r="I153" s="226"/>
      <c r="J153" s="227">
        <f>ROUND(I153*H153,2)</f>
        <v>0</v>
      </c>
      <c r="K153" s="228"/>
      <c r="L153" s="46"/>
      <c r="M153" s="229" t="s">
        <v>19</v>
      </c>
      <c r="N153" s="230" t="s">
        <v>45</v>
      </c>
      <c r="O153" s="86"/>
      <c r="P153" s="231">
        <f>O153*H153</f>
        <v>0</v>
      </c>
      <c r="Q153" s="231">
        <v>0</v>
      </c>
      <c r="R153" s="231">
        <f>Q153*H153</f>
        <v>0</v>
      </c>
      <c r="S153" s="231">
        <v>0</v>
      </c>
      <c r="T153" s="232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33" t="s">
        <v>149</v>
      </c>
      <c r="AT153" s="233" t="s">
        <v>145</v>
      </c>
      <c r="AU153" s="233" t="s">
        <v>82</v>
      </c>
      <c r="AY153" s="19" t="s">
        <v>142</v>
      </c>
      <c r="BE153" s="234">
        <f>IF(N153="základní",J153,0)</f>
        <v>0</v>
      </c>
      <c r="BF153" s="234">
        <f>IF(N153="snížená",J153,0)</f>
        <v>0</v>
      </c>
      <c r="BG153" s="234">
        <f>IF(N153="zákl. přenesená",J153,0)</f>
        <v>0</v>
      </c>
      <c r="BH153" s="234">
        <f>IF(N153="sníž. přenesená",J153,0)</f>
        <v>0</v>
      </c>
      <c r="BI153" s="234">
        <f>IF(N153="nulová",J153,0)</f>
        <v>0</v>
      </c>
      <c r="BJ153" s="19" t="s">
        <v>82</v>
      </c>
      <c r="BK153" s="234">
        <f>ROUND(I153*H153,2)</f>
        <v>0</v>
      </c>
      <c r="BL153" s="19" t="s">
        <v>149</v>
      </c>
      <c r="BM153" s="233" t="s">
        <v>1595</v>
      </c>
    </row>
    <row r="154" s="12" customFormat="1" ht="25.92" customHeight="1">
      <c r="A154" s="12"/>
      <c r="B154" s="205"/>
      <c r="C154" s="206"/>
      <c r="D154" s="207" t="s">
        <v>73</v>
      </c>
      <c r="E154" s="208" t="s">
        <v>1807</v>
      </c>
      <c r="F154" s="208" t="s">
        <v>1808</v>
      </c>
      <c r="G154" s="206"/>
      <c r="H154" s="206"/>
      <c r="I154" s="209"/>
      <c r="J154" s="210">
        <f>BK154</f>
        <v>0</v>
      </c>
      <c r="K154" s="206"/>
      <c r="L154" s="211"/>
      <c r="M154" s="212"/>
      <c r="N154" s="213"/>
      <c r="O154" s="213"/>
      <c r="P154" s="214">
        <f>SUM(P155:P160)</f>
        <v>0</v>
      </c>
      <c r="Q154" s="213"/>
      <c r="R154" s="214">
        <f>SUM(R155:R160)</f>
        <v>0</v>
      </c>
      <c r="S154" s="213"/>
      <c r="T154" s="215">
        <f>SUM(T155:T160)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6" t="s">
        <v>82</v>
      </c>
      <c r="AT154" s="217" t="s">
        <v>73</v>
      </c>
      <c r="AU154" s="217" t="s">
        <v>74</v>
      </c>
      <c r="AY154" s="216" t="s">
        <v>142</v>
      </c>
      <c r="BK154" s="218">
        <f>SUM(BK155:BK160)</f>
        <v>0</v>
      </c>
    </row>
    <row r="155" s="2" customFormat="1" ht="16.5" customHeight="1">
      <c r="A155" s="40"/>
      <c r="B155" s="41"/>
      <c r="C155" s="221" t="s">
        <v>482</v>
      </c>
      <c r="D155" s="221" t="s">
        <v>145</v>
      </c>
      <c r="E155" s="222" t="s">
        <v>1809</v>
      </c>
      <c r="F155" s="223" t="s">
        <v>1810</v>
      </c>
      <c r="G155" s="224" t="s">
        <v>208</v>
      </c>
      <c r="H155" s="225">
        <v>550</v>
      </c>
      <c r="I155" s="226"/>
      <c r="J155" s="227">
        <f>ROUND(I155*H155,2)</f>
        <v>0</v>
      </c>
      <c r="K155" s="228"/>
      <c r="L155" s="46"/>
      <c r="M155" s="229" t="s">
        <v>19</v>
      </c>
      <c r="N155" s="230" t="s">
        <v>45</v>
      </c>
      <c r="O155" s="86"/>
      <c r="P155" s="231">
        <f>O155*H155</f>
        <v>0</v>
      </c>
      <c r="Q155" s="231">
        <v>0</v>
      </c>
      <c r="R155" s="231">
        <f>Q155*H155</f>
        <v>0</v>
      </c>
      <c r="S155" s="231">
        <v>0</v>
      </c>
      <c r="T155" s="232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33" t="s">
        <v>149</v>
      </c>
      <c r="AT155" s="233" t="s">
        <v>145</v>
      </c>
      <c r="AU155" s="233" t="s">
        <v>82</v>
      </c>
      <c r="AY155" s="19" t="s">
        <v>142</v>
      </c>
      <c r="BE155" s="234">
        <f>IF(N155="základní",J155,0)</f>
        <v>0</v>
      </c>
      <c r="BF155" s="234">
        <f>IF(N155="snížená",J155,0)</f>
        <v>0</v>
      </c>
      <c r="BG155" s="234">
        <f>IF(N155="zákl. přenesená",J155,0)</f>
        <v>0</v>
      </c>
      <c r="BH155" s="234">
        <f>IF(N155="sníž. přenesená",J155,0)</f>
        <v>0</v>
      </c>
      <c r="BI155" s="234">
        <f>IF(N155="nulová",J155,0)</f>
        <v>0</v>
      </c>
      <c r="BJ155" s="19" t="s">
        <v>82</v>
      </c>
      <c r="BK155" s="234">
        <f>ROUND(I155*H155,2)</f>
        <v>0</v>
      </c>
      <c r="BL155" s="19" t="s">
        <v>149</v>
      </c>
      <c r="BM155" s="233" t="s">
        <v>1605</v>
      </c>
    </row>
    <row r="156" s="2" customFormat="1" ht="16.5" customHeight="1">
      <c r="A156" s="40"/>
      <c r="B156" s="41"/>
      <c r="C156" s="221" t="s">
        <v>486</v>
      </c>
      <c r="D156" s="221" t="s">
        <v>145</v>
      </c>
      <c r="E156" s="222" t="s">
        <v>1811</v>
      </c>
      <c r="F156" s="223" t="s">
        <v>1812</v>
      </c>
      <c r="G156" s="224" t="s">
        <v>1186</v>
      </c>
      <c r="H156" s="225">
        <v>20</v>
      </c>
      <c r="I156" s="226"/>
      <c r="J156" s="227">
        <f>ROUND(I156*H156,2)</f>
        <v>0</v>
      </c>
      <c r="K156" s="228"/>
      <c r="L156" s="46"/>
      <c r="M156" s="229" t="s">
        <v>19</v>
      </c>
      <c r="N156" s="230" t="s">
        <v>45</v>
      </c>
      <c r="O156" s="86"/>
      <c r="P156" s="231">
        <f>O156*H156</f>
        <v>0</v>
      </c>
      <c r="Q156" s="231">
        <v>0</v>
      </c>
      <c r="R156" s="231">
        <f>Q156*H156</f>
        <v>0</v>
      </c>
      <c r="S156" s="231">
        <v>0</v>
      </c>
      <c r="T156" s="232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33" t="s">
        <v>149</v>
      </c>
      <c r="AT156" s="233" t="s">
        <v>145</v>
      </c>
      <c r="AU156" s="233" t="s">
        <v>82</v>
      </c>
      <c r="AY156" s="19" t="s">
        <v>142</v>
      </c>
      <c r="BE156" s="234">
        <f>IF(N156="základní",J156,0)</f>
        <v>0</v>
      </c>
      <c r="BF156" s="234">
        <f>IF(N156="snížená",J156,0)</f>
        <v>0</v>
      </c>
      <c r="BG156" s="234">
        <f>IF(N156="zákl. přenesená",J156,0)</f>
        <v>0</v>
      </c>
      <c r="BH156" s="234">
        <f>IF(N156="sníž. přenesená",J156,0)</f>
        <v>0</v>
      </c>
      <c r="BI156" s="234">
        <f>IF(N156="nulová",J156,0)</f>
        <v>0</v>
      </c>
      <c r="BJ156" s="19" t="s">
        <v>82</v>
      </c>
      <c r="BK156" s="234">
        <f>ROUND(I156*H156,2)</f>
        <v>0</v>
      </c>
      <c r="BL156" s="19" t="s">
        <v>149</v>
      </c>
      <c r="BM156" s="233" t="s">
        <v>1613</v>
      </c>
    </row>
    <row r="157" s="2" customFormat="1" ht="16.5" customHeight="1">
      <c r="A157" s="40"/>
      <c r="B157" s="41"/>
      <c r="C157" s="221" t="s">
        <v>490</v>
      </c>
      <c r="D157" s="221" t="s">
        <v>145</v>
      </c>
      <c r="E157" s="222" t="s">
        <v>1813</v>
      </c>
      <c r="F157" s="223" t="s">
        <v>1814</v>
      </c>
      <c r="G157" s="224" t="s">
        <v>1186</v>
      </c>
      <c r="H157" s="225">
        <v>35</v>
      </c>
      <c r="I157" s="226"/>
      <c r="J157" s="227">
        <f>ROUND(I157*H157,2)</f>
        <v>0</v>
      </c>
      <c r="K157" s="228"/>
      <c r="L157" s="46"/>
      <c r="M157" s="229" t="s">
        <v>19</v>
      </c>
      <c r="N157" s="230" t="s">
        <v>45</v>
      </c>
      <c r="O157" s="86"/>
      <c r="P157" s="231">
        <f>O157*H157</f>
        <v>0</v>
      </c>
      <c r="Q157" s="231">
        <v>0</v>
      </c>
      <c r="R157" s="231">
        <f>Q157*H157</f>
        <v>0</v>
      </c>
      <c r="S157" s="231">
        <v>0</v>
      </c>
      <c r="T157" s="232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33" t="s">
        <v>149</v>
      </c>
      <c r="AT157" s="233" t="s">
        <v>145</v>
      </c>
      <c r="AU157" s="233" t="s">
        <v>82</v>
      </c>
      <c r="AY157" s="19" t="s">
        <v>142</v>
      </c>
      <c r="BE157" s="234">
        <f>IF(N157="základní",J157,0)</f>
        <v>0</v>
      </c>
      <c r="BF157" s="234">
        <f>IF(N157="snížená",J157,0)</f>
        <v>0</v>
      </c>
      <c r="BG157" s="234">
        <f>IF(N157="zákl. přenesená",J157,0)</f>
        <v>0</v>
      </c>
      <c r="BH157" s="234">
        <f>IF(N157="sníž. přenesená",J157,0)</f>
        <v>0</v>
      </c>
      <c r="BI157" s="234">
        <f>IF(N157="nulová",J157,0)</f>
        <v>0</v>
      </c>
      <c r="BJ157" s="19" t="s">
        <v>82</v>
      </c>
      <c r="BK157" s="234">
        <f>ROUND(I157*H157,2)</f>
        <v>0</v>
      </c>
      <c r="BL157" s="19" t="s">
        <v>149</v>
      </c>
      <c r="BM157" s="233" t="s">
        <v>1625</v>
      </c>
    </row>
    <row r="158" s="2" customFormat="1" ht="16.5" customHeight="1">
      <c r="A158" s="40"/>
      <c r="B158" s="41"/>
      <c r="C158" s="221" t="s">
        <v>495</v>
      </c>
      <c r="D158" s="221" t="s">
        <v>145</v>
      </c>
      <c r="E158" s="222" t="s">
        <v>1815</v>
      </c>
      <c r="F158" s="223" t="s">
        <v>1816</v>
      </c>
      <c r="G158" s="224" t="s">
        <v>1186</v>
      </c>
      <c r="H158" s="225">
        <v>3</v>
      </c>
      <c r="I158" s="226"/>
      <c r="J158" s="227">
        <f>ROUND(I158*H158,2)</f>
        <v>0</v>
      </c>
      <c r="K158" s="228"/>
      <c r="L158" s="46"/>
      <c r="M158" s="229" t="s">
        <v>19</v>
      </c>
      <c r="N158" s="230" t="s">
        <v>45</v>
      </c>
      <c r="O158" s="86"/>
      <c r="P158" s="231">
        <f>O158*H158</f>
        <v>0</v>
      </c>
      <c r="Q158" s="231">
        <v>0</v>
      </c>
      <c r="R158" s="231">
        <f>Q158*H158</f>
        <v>0</v>
      </c>
      <c r="S158" s="231">
        <v>0</v>
      </c>
      <c r="T158" s="232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33" t="s">
        <v>149</v>
      </c>
      <c r="AT158" s="233" t="s">
        <v>145</v>
      </c>
      <c r="AU158" s="233" t="s">
        <v>82</v>
      </c>
      <c r="AY158" s="19" t="s">
        <v>142</v>
      </c>
      <c r="BE158" s="234">
        <f>IF(N158="základní",J158,0)</f>
        <v>0</v>
      </c>
      <c r="BF158" s="234">
        <f>IF(N158="snížená",J158,0)</f>
        <v>0</v>
      </c>
      <c r="BG158" s="234">
        <f>IF(N158="zákl. přenesená",J158,0)</f>
        <v>0</v>
      </c>
      <c r="BH158" s="234">
        <f>IF(N158="sníž. přenesená",J158,0)</f>
        <v>0</v>
      </c>
      <c r="BI158" s="234">
        <f>IF(N158="nulová",J158,0)</f>
        <v>0</v>
      </c>
      <c r="BJ158" s="19" t="s">
        <v>82</v>
      </c>
      <c r="BK158" s="234">
        <f>ROUND(I158*H158,2)</f>
        <v>0</v>
      </c>
      <c r="BL158" s="19" t="s">
        <v>149</v>
      </c>
      <c r="BM158" s="233" t="s">
        <v>1633</v>
      </c>
    </row>
    <row r="159" s="2" customFormat="1" ht="16.5" customHeight="1">
      <c r="A159" s="40"/>
      <c r="B159" s="41"/>
      <c r="C159" s="221" t="s">
        <v>499</v>
      </c>
      <c r="D159" s="221" t="s">
        <v>145</v>
      </c>
      <c r="E159" s="222" t="s">
        <v>1817</v>
      </c>
      <c r="F159" s="223" t="s">
        <v>1818</v>
      </c>
      <c r="G159" s="224" t="s">
        <v>1186</v>
      </c>
      <c r="H159" s="225">
        <v>30</v>
      </c>
      <c r="I159" s="226"/>
      <c r="J159" s="227">
        <f>ROUND(I159*H159,2)</f>
        <v>0</v>
      </c>
      <c r="K159" s="228"/>
      <c r="L159" s="46"/>
      <c r="M159" s="229" t="s">
        <v>19</v>
      </c>
      <c r="N159" s="230" t="s">
        <v>45</v>
      </c>
      <c r="O159" s="86"/>
      <c r="P159" s="231">
        <f>O159*H159</f>
        <v>0</v>
      </c>
      <c r="Q159" s="231">
        <v>0</v>
      </c>
      <c r="R159" s="231">
        <f>Q159*H159</f>
        <v>0</v>
      </c>
      <c r="S159" s="231">
        <v>0</v>
      </c>
      <c r="T159" s="232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33" t="s">
        <v>149</v>
      </c>
      <c r="AT159" s="233" t="s">
        <v>145</v>
      </c>
      <c r="AU159" s="233" t="s">
        <v>82</v>
      </c>
      <c r="AY159" s="19" t="s">
        <v>142</v>
      </c>
      <c r="BE159" s="234">
        <f>IF(N159="základní",J159,0)</f>
        <v>0</v>
      </c>
      <c r="BF159" s="234">
        <f>IF(N159="snížená",J159,0)</f>
        <v>0</v>
      </c>
      <c r="BG159" s="234">
        <f>IF(N159="zákl. přenesená",J159,0)</f>
        <v>0</v>
      </c>
      <c r="BH159" s="234">
        <f>IF(N159="sníž. přenesená",J159,0)</f>
        <v>0</v>
      </c>
      <c r="BI159" s="234">
        <f>IF(N159="nulová",J159,0)</f>
        <v>0</v>
      </c>
      <c r="BJ159" s="19" t="s">
        <v>82</v>
      </c>
      <c r="BK159" s="234">
        <f>ROUND(I159*H159,2)</f>
        <v>0</v>
      </c>
      <c r="BL159" s="19" t="s">
        <v>149</v>
      </c>
      <c r="BM159" s="233" t="s">
        <v>1641</v>
      </c>
    </row>
    <row r="160" s="2" customFormat="1" ht="16.5" customHeight="1">
      <c r="A160" s="40"/>
      <c r="B160" s="41"/>
      <c r="C160" s="221" t="s">
        <v>503</v>
      </c>
      <c r="D160" s="221" t="s">
        <v>145</v>
      </c>
      <c r="E160" s="222" t="s">
        <v>1819</v>
      </c>
      <c r="F160" s="223" t="s">
        <v>1820</v>
      </c>
      <c r="G160" s="224" t="s">
        <v>271</v>
      </c>
      <c r="H160" s="225">
        <v>1</v>
      </c>
      <c r="I160" s="226"/>
      <c r="J160" s="227">
        <f>ROUND(I160*H160,2)</f>
        <v>0</v>
      </c>
      <c r="K160" s="228"/>
      <c r="L160" s="46"/>
      <c r="M160" s="229" t="s">
        <v>19</v>
      </c>
      <c r="N160" s="230" t="s">
        <v>45</v>
      </c>
      <c r="O160" s="86"/>
      <c r="P160" s="231">
        <f>O160*H160</f>
        <v>0</v>
      </c>
      <c r="Q160" s="231">
        <v>0</v>
      </c>
      <c r="R160" s="231">
        <f>Q160*H160</f>
        <v>0</v>
      </c>
      <c r="S160" s="231">
        <v>0</v>
      </c>
      <c r="T160" s="232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33" t="s">
        <v>149</v>
      </c>
      <c r="AT160" s="233" t="s">
        <v>145</v>
      </c>
      <c r="AU160" s="233" t="s">
        <v>82</v>
      </c>
      <c r="AY160" s="19" t="s">
        <v>142</v>
      </c>
      <c r="BE160" s="234">
        <f>IF(N160="základní",J160,0)</f>
        <v>0</v>
      </c>
      <c r="BF160" s="234">
        <f>IF(N160="snížená",J160,0)</f>
        <v>0</v>
      </c>
      <c r="BG160" s="234">
        <f>IF(N160="zákl. přenesená",J160,0)</f>
        <v>0</v>
      </c>
      <c r="BH160" s="234">
        <f>IF(N160="sníž. přenesená",J160,0)</f>
        <v>0</v>
      </c>
      <c r="BI160" s="234">
        <f>IF(N160="nulová",J160,0)</f>
        <v>0</v>
      </c>
      <c r="BJ160" s="19" t="s">
        <v>82</v>
      </c>
      <c r="BK160" s="234">
        <f>ROUND(I160*H160,2)</f>
        <v>0</v>
      </c>
      <c r="BL160" s="19" t="s">
        <v>149</v>
      </c>
      <c r="BM160" s="233" t="s">
        <v>1649</v>
      </c>
    </row>
    <row r="161" s="12" customFormat="1" ht="25.92" customHeight="1">
      <c r="A161" s="12"/>
      <c r="B161" s="205"/>
      <c r="C161" s="206"/>
      <c r="D161" s="207" t="s">
        <v>73</v>
      </c>
      <c r="E161" s="208" t="s">
        <v>1821</v>
      </c>
      <c r="F161" s="208" t="s">
        <v>1822</v>
      </c>
      <c r="G161" s="206"/>
      <c r="H161" s="206"/>
      <c r="I161" s="209"/>
      <c r="J161" s="210">
        <f>BK161</f>
        <v>0</v>
      </c>
      <c r="K161" s="206"/>
      <c r="L161" s="211"/>
      <c r="M161" s="212"/>
      <c r="N161" s="213"/>
      <c r="O161" s="213"/>
      <c r="P161" s="214">
        <f>SUM(P162:P194)</f>
        <v>0</v>
      </c>
      <c r="Q161" s="213"/>
      <c r="R161" s="214">
        <f>SUM(R162:R194)</f>
        <v>0</v>
      </c>
      <c r="S161" s="213"/>
      <c r="T161" s="215">
        <f>SUM(T162:T194)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6" t="s">
        <v>82</v>
      </c>
      <c r="AT161" s="217" t="s">
        <v>73</v>
      </c>
      <c r="AU161" s="217" t="s">
        <v>74</v>
      </c>
      <c r="AY161" s="216" t="s">
        <v>142</v>
      </c>
      <c r="BK161" s="218">
        <f>SUM(BK162:BK194)</f>
        <v>0</v>
      </c>
    </row>
    <row r="162" s="2" customFormat="1" ht="16.5" customHeight="1">
      <c r="A162" s="40"/>
      <c r="B162" s="41"/>
      <c r="C162" s="221" t="s">
        <v>507</v>
      </c>
      <c r="D162" s="221" t="s">
        <v>145</v>
      </c>
      <c r="E162" s="222" t="s">
        <v>1823</v>
      </c>
      <c r="F162" s="223" t="s">
        <v>1824</v>
      </c>
      <c r="G162" s="224" t="s">
        <v>208</v>
      </c>
      <c r="H162" s="225">
        <v>80</v>
      </c>
      <c r="I162" s="226"/>
      <c r="J162" s="227">
        <f>ROUND(I162*H162,2)</f>
        <v>0</v>
      </c>
      <c r="K162" s="228"/>
      <c r="L162" s="46"/>
      <c r="M162" s="229" t="s">
        <v>19</v>
      </c>
      <c r="N162" s="230" t="s">
        <v>45</v>
      </c>
      <c r="O162" s="86"/>
      <c r="P162" s="231">
        <f>O162*H162</f>
        <v>0</v>
      </c>
      <c r="Q162" s="231">
        <v>0</v>
      </c>
      <c r="R162" s="231">
        <f>Q162*H162</f>
        <v>0</v>
      </c>
      <c r="S162" s="231">
        <v>0</v>
      </c>
      <c r="T162" s="232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33" t="s">
        <v>149</v>
      </c>
      <c r="AT162" s="233" t="s">
        <v>145</v>
      </c>
      <c r="AU162" s="233" t="s">
        <v>82</v>
      </c>
      <c r="AY162" s="19" t="s">
        <v>142</v>
      </c>
      <c r="BE162" s="234">
        <f>IF(N162="základní",J162,0)</f>
        <v>0</v>
      </c>
      <c r="BF162" s="234">
        <f>IF(N162="snížená",J162,0)</f>
        <v>0</v>
      </c>
      <c r="BG162" s="234">
        <f>IF(N162="zákl. přenesená",J162,0)</f>
        <v>0</v>
      </c>
      <c r="BH162" s="234">
        <f>IF(N162="sníž. přenesená",J162,0)</f>
        <v>0</v>
      </c>
      <c r="BI162" s="234">
        <f>IF(N162="nulová",J162,0)</f>
        <v>0</v>
      </c>
      <c r="BJ162" s="19" t="s">
        <v>82</v>
      </c>
      <c r="BK162" s="234">
        <f>ROUND(I162*H162,2)</f>
        <v>0</v>
      </c>
      <c r="BL162" s="19" t="s">
        <v>149</v>
      </c>
      <c r="BM162" s="233" t="s">
        <v>1657</v>
      </c>
    </row>
    <row r="163" s="2" customFormat="1" ht="16.5" customHeight="1">
      <c r="A163" s="40"/>
      <c r="B163" s="41"/>
      <c r="C163" s="221" t="s">
        <v>511</v>
      </c>
      <c r="D163" s="221" t="s">
        <v>145</v>
      </c>
      <c r="E163" s="222" t="s">
        <v>1825</v>
      </c>
      <c r="F163" s="223" t="s">
        <v>1826</v>
      </c>
      <c r="G163" s="224" t="s">
        <v>208</v>
      </c>
      <c r="H163" s="225">
        <v>80</v>
      </c>
      <c r="I163" s="226"/>
      <c r="J163" s="227">
        <f>ROUND(I163*H163,2)</f>
        <v>0</v>
      </c>
      <c r="K163" s="228"/>
      <c r="L163" s="46"/>
      <c r="M163" s="229" t="s">
        <v>19</v>
      </c>
      <c r="N163" s="230" t="s">
        <v>45</v>
      </c>
      <c r="O163" s="86"/>
      <c r="P163" s="231">
        <f>O163*H163</f>
        <v>0</v>
      </c>
      <c r="Q163" s="231">
        <v>0</v>
      </c>
      <c r="R163" s="231">
        <f>Q163*H163</f>
        <v>0</v>
      </c>
      <c r="S163" s="231">
        <v>0</v>
      </c>
      <c r="T163" s="232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33" t="s">
        <v>149</v>
      </c>
      <c r="AT163" s="233" t="s">
        <v>145</v>
      </c>
      <c r="AU163" s="233" t="s">
        <v>82</v>
      </c>
      <c r="AY163" s="19" t="s">
        <v>142</v>
      </c>
      <c r="BE163" s="234">
        <f>IF(N163="základní",J163,0)</f>
        <v>0</v>
      </c>
      <c r="BF163" s="234">
        <f>IF(N163="snížená",J163,0)</f>
        <v>0</v>
      </c>
      <c r="BG163" s="234">
        <f>IF(N163="zákl. přenesená",J163,0)</f>
        <v>0</v>
      </c>
      <c r="BH163" s="234">
        <f>IF(N163="sníž. přenesená",J163,0)</f>
        <v>0</v>
      </c>
      <c r="BI163" s="234">
        <f>IF(N163="nulová",J163,0)</f>
        <v>0</v>
      </c>
      <c r="BJ163" s="19" t="s">
        <v>82</v>
      </c>
      <c r="BK163" s="234">
        <f>ROUND(I163*H163,2)</f>
        <v>0</v>
      </c>
      <c r="BL163" s="19" t="s">
        <v>149</v>
      </c>
      <c r="BM163" s="233" t="s">
        <v>1827</v>
      </c>
    </row>
    <row r="164" s="2" customFormat="1" ht="16.5" customHeight="1">
      <c r="A164" s="40"/>
      <c r="B164" s="41"/>
      <c r="C164" s="221" t="s">
        <v>515</v>
      </c>
      <c r="D164" s="221" t="s">
        <v>145</v>
      </c>
      <c r="E164" s="222" t="s">
        <v>1828</v>
      </c>
      <c r="F164" s="223" t="s">
        <v>1829</v>
      </c>
      <c r="G164" s="224" t="s">
        <v>208</v>
      </c>
      <c r="H164" s="225">
        <v>20</v>
      </c>
      <c r="I164" s="226"/>
      <c r="J164" s="227">
        <f>ROUND(I164*H164,2)</f>
        <v>0</v>
      </c>
      <c r="K164" s="228"/>
      <c r="L164" s="46"/>
      <c r="M164" s="229" t="s">
        <v>19</v>
      </c>
      <c r="N164" s="230" t="s">
        <v>45</v>
      </c>
      <c r="O164" s="86"/>
      <c r="P164" s="231">
        <f>O164*H164</f>
        <v>0</v>
      </c>
      <c r="Q164" s="231">
        <v>0</v>
      </c>
      <c r="R164" s="231">
        <f>Q164*H164</f>
        <v>0</v>
      </c>
      <c r="S164" s="231">
        <v>0</v>
      </c>
      <c r="T164" s="232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33" t="s">
        <v>149</v>
      </c>
      <c r="AT164" s="233" t="s">
        <v>145</v>
      </c>
      <c r="AU164" s="233" t="s">
        <v>82</v>
      </c>
      <c r="AY164" s="19" t="s">
        <v>142</v>
      </c>
      <c r="BE164" s="234">
        <f>IF(N164="základní",J164,0)</f>
        <v>0</v>
      </c>
      <c r="BF164" s="234">
        <f>IF(N164="snížená",J164,0)</f>
        <v>0</v>
      </c>
      <c r="BG164" s="234">
        <f>IF(N164="zákl. přenesená",J164,0)</f>
        <v>0</v>
      </c>
      <c r="BH164" s="234">
        <f>IF(N164="sníž. přenesená",J164,0)</f>
        <v>0</v>
      </c>
      <c r="BI164" s="234">
        <f>IF(N164="nulová",J164,0)</f>
        <v>0</v>
      </c>
      <c r="BJ164" s="19" t="s">
        <v>82</v>
      </c>
      <c r="BK164" s="234">
        <f>ROUND(I164*H164,2)</f>
        <v>0</v>
      </c>
      <c r="BL164" s="19" t="s">
        <v>149</v>
      </c>
      <c r="BM164" s="233" t="s">
        <v>1830</v>
      </c>
    </row>
    <row r="165" s="2" customFormat="1" ht="16.5" customHeight="1">
      <c r="A165" s="40"/>
      <c r="B165" s="41"/>
      <c r="C165" s="221" t="s">
        <v>519</v>
      </c>
      <c r="D165" s="221" t="s">
        <v>145</v>
      </c>
      <c r="E165" s="222" t="s">
        <v>1831</v>
      </c>
      <c r="F165" s="223" t="s">
        <v>1832</v>
      </c>
      <c r="G165" s="224" t="s">
        <v>208</v>
      </c>
      <c r="H165" s="225">
        <v>20</v>
      </c>
      <c r="I165" s="226"/>
      <c r="J165" s="227">
        <f>ROUND(I165*H165,2)</f>
        <v>0</v>
      </c>
      <c r="K165" s="228"/>
      <c r="L165" s="46"/>
      <c r="M165" s="229" t="s">
        <v>19</v>
      </c>
      <c r="N165" s="230" t="s">
        <v>45</v>
      </c>
      <c r="O165" s="86"/>
      <c r="P165" s="231">
        <f>O165*H165</f>
        <v>0</v>
      </c>
      <c r="Q165" s="231">
        <v>0</v>
      </c>
      <c r="R165" s="231">
        <f>Q165*H165</f>
        <v>0</v>
      </c>
      <c r="S165" s="231">
        <v>0</v>
      </c>
      <c r="T165" s="232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33" t="s">
        <v>149</v>
      </c>
      <c r="AT165" s="233" t="s">
        <v>145</v>
      </c>
      <c r="AU165" s="233" t="s">
        <v>82</v>
      </c>
      <c r="AY165" s="19" t="s">
        <v>142</v>
      </c>
      <c r="BE165" s="234">
        <f>IF(N165="základní",J165,0)</f>
        <v>0</v>
      </c>
      <c r="BF165" s="234">
        <f>IF(N165="snížená",J165,0)</f>
        <v>0</v>
      </c>
      <c r="BG165" s="234">
        <f>IF(N165="zákl. přenesená",J165,0)</f>
        <v>0</v>
      </c>
      <c r="BH165" s="234">
        <f>IF(N165="sníž. přenesená",J165,0)</f>
        <v>0</v>
      </c>
      <c r="BI165" s="234">
        <f>IF(N165="nulová",J165,0)</f>
        <v>0</v>
      </c>
      <c r="BJ165" s="19" t="s">
        <v>82</v>
      </c>
      <c r="BK165" s="234">
        <f>ROUND(I165*H165,2)</f>
        <v>0</v>
      </c>
      <c r="BL165" s="19" t="s">
        <v>149</v>
      </c>
      <c r="BM165" s="233" t="s">
        <v>1833</v>
      </c>
    </row>
    <row r="166" s="2" customFormat="1" ht="16.5" customHeight="1">
      <c r="A166" s="40"/>
      <c r="B166" s="41"/>
      <c r="C166" s="221" t="s">
        <v>524</v>
      </c>
      <c r="D166" s="221" t="s">
        <v>145</v>
      </c>
      <c r="E166" s="222" t="s">
        <v>1834</v>
      </c>
      <c r="F166" s="223" t="s">
        <v>1835</v>
      </c>
      <c r="G166" s="224" t="s">
        <v>208</v>
      </c>
      <c r="H166" s="225">
        <v>8</v>
      </c>
      <c r="I166" s="226"/>
      <c r="J166" s="227">
        <f>ROUND(I166*H166,2)</f>
        <v>0</v>
      </c>
      <c r="K166" s="228"/>
      <c r="L166" s="46"/>
      <c r="M166" s="229" t="s">
        <v>19</v>
      </c>
      <c r="N166" s="230" t="s">
        <v>45</v>
      </c>
      <c r="O166" s="86"/>
      <c r="P166" s="231">
        <f>O166*H166</f>
        <v>0</v>
      </c>
      <c r="Q166" s="231">
        <v>0</v>
      </c>
      <c r="R166" s="231">
        <f>Q166*H166</f>
        <v>0</v>
      </c>
      <c r="S166" s="231">
        <v>0</v>
      </c>
      <c r="T166" s="232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33" t="s">
        <v>149</v>
      </c>
      <c r="AT166" s="233" t="s">
        <v>145</v>
      </c>
      <c r="AU166" s="233" t="s">
        <v>82</v>
      </c>
      <c r="AY166" s="19" t="s">
        <v>142</v>
      </c>
      <c r="BE166" s="234">
        <f>IF(N166="základní",J166,0)</f>
        <v>0</v>
      </c>
      <c r="BF166" s="234">
        <f>IF(N166="snížená",J166,0)</f>
        <v>0</v>
      </c>
      <c r="BG166" s="234">
        <f>IF(N166="zákl. přenesená",J166,0)</f>
        <v>0</v>
      </c>
      <c r="BH166" s="234">
        <f>IF(N166="sníž. přenesená",J166,0)</f>
        <v>0</v>
      </c>
      <c r="BI166" s="234">
        <f>IF(N166="nulová",J166,0)</f>
        <v>0</v>
      </c>
      <c r="BJ166" s="19" t="s">
        <v>82</v>
      </c>
      <c r="BK166" s="234">
        <f>ROUND(I166*H166,2)</f>
        <v>0</v>
      </c>
      <c r="BL166" s="19" t="s">
        <v>149</v>
      </c>
      <c r="BM166" s="233" t="s">
        <v>1836</v>
      </c>
    </row>
    <row r="167" s="2" customFormat="1" ht="16.5" customHeight="1">
      <c r="A167" s="40"/>
      <c r="B167" s="41"/>
      <c r="C167" s="221" t="s">
        <v>528</v>
      </c>
      <c r="D167" s="221" t="s">
        <v>145</v>
      </c>
      <c r="E167" s="222" t="s">
        <v>1837</v>
      </c>
      <c r="F167" s="223" t="s">
        <v>1838</v>
      </c>
      <c r="G167" s="224" t="s">
        <v>1186</v>
      </c>
      <c r="H167" s="225">
        <v>8</v>
      </c>
      <c r="I167" s="226"/>
      <c r="J167" s="227">
        <f>ROUND(I167*H167,2)</f>
        <v>0</v>
      </c>
      <c r="K167" s="228"/>
      <c r="L167" s="46"/>
      <c r="M167" s="229" t="s">
        <v>19</v>
      </c>
      <c r="N167" s="230" t="s">
        <v>45</v>
      </c>
      <c r="O167" s="86"/>
      <c r="P167" s="231">
        <f>O167*H167</f>
        <v>0</v>
      </c>
      <c r="Q167" s="231">
        <v>0</v>
      </c>
      <c r="R167" s="231">
        <f>Q167*H167</f>
        <v>0</v>
      </c>
      <c r="S167" s="231">
        <v>0</v>
      </c>
      <c r="T167" s="232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33" t="s">
        <v>149</v>
      </c>
      <c r="AT167" s="233" t="s">
        <v>145</v>
      </c>
      <c r="AU167" s="233" t="s">
        <v>82</v>
      </c>
      <c r="AY167" s="19" t="s">
        <v>142</v>
      </c>
      <c r="BE167" s="234">
        <f>IF(N167="základní",J167,0)</f>
        <v>0</v>
      </c>
      <c r="BF167" s="234">
        <f>IF(N167="snížená",J167,0)</f>
        <v>0</v>
      </c>
      <c r="BG167" s="234">
        <f>IF(N167="zákl. přenesená",J167,0)</f>
        <v>0</v>
      </c>
      <c r="BH167" s="234">
        <f>IF(N167="sníž. přenesená",J167,0)</f>
        <v>0</v>
      </c>
      <c r="BI167" s="234">
        <f>IF(N167="nulová",J167,0)</f>
        <v>0</v>
      </c>
      <c r="BJ167" s="19" t="s">
        <v>82</v>
      </c>
      <c r="BK167" s="234">
        <f>ROUND(I167*H167,2)</f>
        <v>0</v>
      </c>
      <c r="BL167" s="19" t="s">
        <v>149</v>
      </c>
      <c r="BM167" s="233" t="s">
        <v>1839</v>
      </c>
    </row>
    <row r="168" s="2" customFormat="1" ht="21.75" customHeight="1">
      <c r="A168" s="40"/>
      <c r="B168" s="41"/>
      <c r="C168" s="221" t="s">
        <v>532</v>
      </c>
      <c r="D168" s="221" t="s">
        <v>145</v>
      </c>
      <c r="E168" s="222" t="s">
        <v>1840</v>
      </c>
      <c r="F168" s="223" t="s">
        <v>1841</v>
      </c>
      <c r="G168" s="224" t="s">
        <v>1186</v>
      </c>
      <c r="H168" s="225">
        <v>1</v>
      </c>
      <c r="I168" s="226"/>
      <c r="J168" s="227">
        <f>ROUND(I168*H168,2)</f>
        <v>0</v>
      </c>
      <c r="K168" s="228"/>
      <c r="L168" s="46"/>
      <c r="M168" s="229" t="s">
        <v>19</v>
      </c>
      <c r="N168" s="230" t="s">
        <v>45</v>
      </c>
      <c r="O168" s="86"/>
      <c r="P168" s="231">
        <f>O168*H168</f>
        <v>0</v>
      </c>
      <c r="Q168" s="231">
        <v>0</v>
      </c>
      <c r="R168" s="231">
        <f>Q168*H168</f>
        <v>0</v>
      </c>
      <c r="S168" s="231">
        <v>0</v>
      </c>
      <c r="T168" s="232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33" t="s">
        <v>149</v>
      </c>
      <c r="AT168" s="233" t="s">
        <v>145</v>
      </c>
      <c r="AU168" s="233" t="s">
        <v>82</v>
      </c>
      <c r="AY168" s="19" t="s">
        <v>142</v>
      </c>
      <c r="BE168" s="234">
        <f>IF(N168="základní",J168,0)</f>
        <v>0</v>
      </c>
      <c r="BF168" s="234">
        <f>IF(N168="snížená",J168,0)</f>
        <v>0</v>
      </c>
      <c r="BG168" s="234">
        <f>IF(N168="zákl. přenesená",J168,0)</f>
        <v>0</v>
      </c>
      <c r="BH168" s="234">
        <f>IF(N168="sníž. přenesená",J168,0)</f>
        <v>0</v>
      </c>
      <c r="BI168" s="234">
        <f>IF(N168="nulová",J168,0)</f>
        <v>0</v>
      </c>
      <c r="BJ168" s="19" t="s">
        <v>82</v>
      </c>
      <c r="BK168" s="234">
        <f>ROUND(I168*H168,2)</f>
        <v>0</v>
      </c>
      <c r="BL168" s="19" t="s">
        <v>149</v>
      </c>
      <c r="BM168" s="233" t="s">
        <v>1842</v>
      </c>
    </row>
    <row r="169" s="2" customFormat="1" ht="16.5" customHeight="1">
      <c r="A169" s="40"/>
      <c r="B169" s="41"/>
      <c r="C169" s="221" t="s">
        <v>537</v>
      </c>
      <c r="D169" s="221" t="s">
        <v>145</v>
      </c>
      <c r="E169" s="222" t="s">
        <v>1843</v>
      </c>
      <c r="F169" s="223" t="s">
        <v>1844</v>
      </c>
      <c r="G169" s="224" t="s">
        <v>1186</v>
      </c>
      <c r="H169" s="225">
        <v>1</v>
      </c>
      <c r="I169" s="226"/>
      <c r="J169" s="227">
        <f>ROUND(I169*H169,2)</f>
        <v>0</v>
      </c>
      <c r="K169" s="228"/>
      <c r="L169" s="46"/>
      <c r="M169" s="229" t="s">
        <v>19</v>
      </c>
      <c r="N169" s="230" t="s">
        <v>45</v>
      </c>
      <c r="O169" s="86"/>
      <c r="P169" s="231">
        <f>O169*H169</f>
        <v>0</v>
      </c>
      <c r="Q169" s="231">
        <v>0</v>
      </c>
      <c r="R169" s="231">
        <f>Q169*H169</f>
        <v>0</v>
      </c>
      <c r="S169" s="231">
        <v>0</v>
      </c>
      <c r="T169" s="232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33" t="s">
        <v>149</v>
      </c>
      <c r="AT169" s="233" t="s">
        <v>145</v>
      </c>
      <c r="AU169" s="233" t="s">
        <v>82</v>
      </c>
      <c r="AY169" s="19" t="s">
        <v>142</v>
      </c>
      <c r="BE169" s="234">
        <f>IF(N169="základní",J169,0)</f>
        <v>0</v>
      </c>
      <c r="BF169" s="234">
        <f>IF(N169="snížená",J169,0)</f>
        <v>0</v>
      </c>
      <c r="BG169" s="234">
        <f>IF(N169="zákl. přenesená",J169,0)</f>
        <v>0</v>
      </c>
      <c r="BH169" s="234">
        <f>IF(N169="sníž. přenesená",J169,0)</f>
        <v>0</v>
      </c>
      <c r="BI169" s="234">
        <f>IF(N169="nulová",J169,0)</f>
        <v>0</v>
      </c>
      <c r="BJ169" s="19" t="s">
        <v>82</v>
      </c>
      <c r="BK169" s="234">
        <f>ROUND(I169*H169,2)</f>
        <v>0</v>
      </c>
      <c r="BL169" s="19" t="s">
        <v>149</v>
      </c>
      <c r="BM169" s="233" t="s">
        <v>1845</v>
      </c>
    </row>
    <row r="170" s="2" customFormat="1" ht="16.5" customHeight="1">
      <c r="A170" s="40"/>
      <c r="B170" s="41"/>
      <c r="C170" s="221" t="s">
        <v>541</v>
      </c>
      <c r="D170" s="221" t="s">
        <v>145</v>
      </c>
      <c r="E170" s="222" t="s">
        <v>1846</v>
      </c>
      <c r="F170" s="223" t="s">
        <v>1847</v>
      </c>
      <c r="G170" s="224" t="s">
        <v>208</v>
      </c>
      <c r="H170" s="225">
        <v>130</v>
      </c>
      <c r="I170" s="226"/>
      <c r="J170" s="227">
        <f>ROUND(I170*H170,2)</f>
        <v>0</v>
      </c>
      <c r="K170" s="228"/>
      <c r="L170" s="46"/>
      <c r="M170" s="229" t="s">
        <v>19</v>
      </c>
      <c r="N170" s="230" t="s">
        <v>45</v>
      </c>
      <c r="O170" s="86"/>
      <c r="P170" s="231">
        <f>O170*H170</f>
        <v>0</v>
      </c>
      <c r="Q170" s="231">
        <v>0</v>
      </c>
      <c r="R170" s="231">
        <f>Q170*H170</f>
        <v>0</v>
      </c>
      <c r="S170" s="231">
        <v>0</v>
      </c>
      <c r="T170" s="232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33" t="s">
        <v>149</v>
      </c>
      <c r="AT170" s="233" t="s">
        <v>145</v>
      </c>
      <c r="AU170" s="233" t="s">
        <v>82</v>
      </c>
      <c r="AY170" s="19" t="s">
        <v>142</v>
      </c>
      <c r="BE170" s="234">
        <f>IF(N170="základní",J170,0)</f>
        <v>0</v>
      </c>
      <c r="BF170" s="234">
        <f>IF(N170="snížená",J170,0)</f>
        <v>0</v>
      </c>
      <c r="BG170" s="234">
        <f>IF(N170="zákl. přenesená",J170,0)</f>
        <v>0</v>
      </c>
      <c r="BH170" s="234">
        <f>IF(N170="sníž. přenesená",J170,0)</f>
        <v>0</v>
      </c>
      <c r="BI170" s="234">
        <f>IF(N170="nulová",J170,0)</f>
        <v>0</v>
      </c>
      <c r="BJ170" s="19" t="s">
        <v>82</v>
      </c>
      <c r="BK170" s="234">
        <f>ROUND(I170*H170,2)</f>
        <v>0</v>
      </c>
      <c r="BL170" s="19" t="s">
        <v>149</v>
      </c>
      <c r="BM170" s="233" t="s">
        <v>1848</v>
      </c>
    </row>
    <row r="171" s="2" customFormat="1" ht="16.5" customHeight="1">
      <c r="A171" s="40"/>
      <c r="B171" s="41"/>
      <c r="C171" s="221" t="s">
        <v>547</v>
      </c>
      <c r="D171" s="221" t="s">
        <v>145</v>
      </c>
      <c r="E171" s="222" t="s">
        <v>1849</v>
      </c>
      <c r="F171" s="223" t="s">
        <v>1850</v>
      </c>
      <c r="G171" s="224" t="s">
        <v>208</v>
      </c>
      <c r="H171" s="225">
        <v>130</v>
      </c>
      <c r="I171" s="226"/>
      <c r="J171" s="227">
        <f>ROUND(I171*H171,2)</f>
        <v>0</v>
      </c>
      <c r="K171" s="228"/>
      <c r="L171" s="46"/>
      <c r="M171" s="229" t="s">
        <v>19</v>
      </c>
      <c r="N171" s="230" t="s">
        <v>45</v>
      </c>
      <c r="O171" s="86"/>
      <c r="P171" s="231">
        <f>O171*H171</f>
        <v>0</v>
      </c>
      <c r="Q171" s="231">
        <v>0</v>
      </c>
      <c r="R171" s="231">
        <f>Q171*H171</f>
        <v>0</v>
      </c>
      <c r="S171" s="231">
        <v>0</v>
      </c>
      <c r="T171" s="232">
        <f>S171*H171</f>
        <v>0</v>
      </c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R171" s="233" t="s">
        <v>149</v>
      </c>
      <c r="AT171" s="233" t="s">
        <v>145</v>
      </c>
      <c r="AU171" s="233" t="s">
        <v>82</v>
      </c>
      <c r="AY171" s="19" t="s">
        <v>142</v>
      </c>
      <c r="BE171" s="234">
        <f>IF(N171="základní",J171,0)</f>
        <v>0</v>
      </c>
      <c r="BF171" s="234">
        <f>IF(N171="snížená",J171,0)</f>
        <v>0</v>
      </c>
      <c r="BG171" s="234">
        <f>IF(N171="zákl. přenesená",J171,0)</f>
        <v>0</v>
      </c>
      <c r="BH171" s="234">
        <f>IF(N171="sníž. přenesená",J171,0)</f>
        <v>0</v>
      </c>
      <c r="BI171" s="234">
        <f>IF(N171="nulová",J171,0)</f>
        <v>0</v>
      </c>
      <c r="BJ171" s="19" t="s">
        <v>82</v>
      </c>
      <c r="BK171" s="234">
        <f>ROUND(I171*H171,2)</f>
        <v>0</v>
      </c>
      <c r="BL171" s="19" t="s">
        <v>149</v>
      </c>
      <c r="BM171" s="233" t="s">
        <v>1851</v>
      </c>
    </row>
    <row r="172" s="2" customFormat="1" ht="16.5" customHeight="1">
      <c r="A172" s="40"/>
      <c r="B172" s="41"/>
      <c r="C172" s="221" t="s">
        <v>552</v>
      </c>
      <c r="D172" s="221" t="s">
        <v>145</v>
      </c>
      <c r="E172" s="222" t="s">
        <v>1852</v>
      </c>
      <c r="F172" s="223" t="s">
        <v>1853</v>
      </c>
      <c r="G172" s="224" t="s">
        <v>1186</v>
      </c>
      <c r="H172" s="225">
        <v>20</v>
      </c>
      <c r="I172" s="226"/>
      <c r="J172" s="227">
        <f>ROUND(I172*H172,2)</f>
        <v>0</v>
      </c>
      <c r="K172" s="228"/>
      <c r="L172" s="46"/>
      <c r="M172" s="229" t="s">
        <v>19</v>
      </c>
      <c r="N172" s="230" t="s">
        <v>45</v>
      </c>
      <c r="O172" s="86"/>
      <c r="P172" s="231">
        <f>O172*H172</f>
        <v>0</v>
      </c>
      <c r="Q172" s="231">
        <v>0</v>
      </c>
      <c r="R172" s="231">
        <f>Q172*H172</f>
        <v>0</v>
      </c>
      <c r="S172" s="231">
        <v>0</v>
      </c>
      <c r="T172" s="232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33" t="s">
        <v>149</v>
      </c>
      <c r="AT172" s="233" t="s">
        <v>145</v>
      </c>
      <c r="AU172" s="233" t="s">
        <v>82</v>
      </c>
      <c r="AY172" s="19" t="s">
        <v>142</v>
      </c>
      <c r="BE172" s="234">
        <f>IF(N172="základní",J172,0)</f>
        <v>0</v>
      </c>
      <c r="BF172" s="234">
        <f>IF(N172="snížená",J172,0)</f>
        <v>0</v>
      </c>
      <c r="BG172" s="234">
        <f>IF(N172="zákl. přenesená",J172,0)</f>
        <v>0</v>
      </c>
      <c r="BH172" s="234">
        <f>IF(N172="sníž. přenesená",J172,0)</f>
        <v>0</v>
      </c>
      <c r="BI172" s="234">
        <f>IF(N172="nulová",J172,0)</f>
        <v>0</v>
      </c>
      <c r="BJ172" s="19" t="s">
        <v>82</v>
      </c>
      <c r="BK172" s="234">
        <f>ROUND(I172*H172,2)</f>
        <v>0</v>
      </c>
      <c r="BL172" s="19" t="s">
        <v>149</v>
      </c>
      <c r="BM172" s="233" t="s">
        <v>1854</v>
      </c>
    </row>
    <row r="173" s="2" customFormat="1" ht="16.5" customHeight="1">
      <c r="A173" s="40"/>
      <c r="B173" s="41"/>
      <c r="C173" s="221" t="s">
        <v>557</v>
      </c>
      <c r="D173" s="221" t="s">
        <v>145</v>
      </c>
      <c r="E173" s="222" t="s">
        <v>1855</v>
      </c>
      <c r="F173" s="223" t="s">
        <v>1856</v>
      </c>
      <c r="G173" s="224" t="s">
        <v>1186</v>
      </c>
      <c r="H173" s="225">
        <v>45</v>
      </c>
      <c r="I173" s="226"/>
      <c r="J173" s="227">
        <f>ROUND(I173*H173,2)</f>
        <v>0</v>
      </c>
      <c r="K173" s="228"/>
      <c r="L173" s="46"/>
      <c r="M173" s="229" t="s">
        <v>19</v>
      </c>
      <c r="N173" s="230" t="s">
        <v>45</v>
      </c>
      <c r="O173" s="86"/>
      <c r="P173" s="231">
        <f>O173*H173</f>
        <v>0</v>
      </c>
      <c r="Q173" s="231">
        <v>0</v>
      </c>
      <c r="R173" s="231">
        <f>Q173*H173</f>
        <v>0</v>
      </c>
      <c r="S173" s="231">
        <v>0</v>
      </c>
      <c r="T173" s="232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33" t="s">
        <v>149</v>
      </c>
      <c r="AT173" s="233" t="s">
        <v>145</v>
      </c>
      <c r="AU173" s="233" t="s">
        <v>82</v>
      </c>
      <c r="AY173" s="19" t="s">
        <v>142</v>
      </c>
      <c r="BE173" s="234">
        <f>IF(N173="základní",J173,0)</f>
        <v>0</v>
      </c>
      <c r="BF173" s="234">
        <f>IF(N173="snížená",J173,0)</f>
        <v>0</v>
      </c>
      <c r="BG173" s="234">
        <f>IF(N173="zákl. přenesená",J173,0)</f>
        <v>0</v>
      </c>
      <c r="BH173" s="234">
        <f>IF(N173="sníž. přenesená",J173,0)</f>
        <v>0</v>
      </c>
      <c r="BI173" s="234">
        <f>IF(N173="nulová",J173,0)</f>
        <v>0</v>
      </c>
      <c r="BJ173" s="19" t="s">
        <v>82</v>
      </c>
      <c r="BK173" s="234">
        <f>ROUND(I173*H173,2)</f>
        <v>0</v>
      </c>
      <c r="BL173" s="19" t="s">
        <v>149</v>
      </c>
      <c r="BM173" s="233" t="s">
        <v>1857</v>
      </c>
    </row>
    <row r="174" s="2" customFormat="1" ht="16.5" customHeight="1">
      <c r="A174" s="40"/>
      <c r="B174" s="41"/>
      <c r="C174" s="221" t="s">
        <v>562</v>
      </c>
      <c r="D174" s="221" t="s">
        <v>145</v>
      </c>
      <c r="E174" s="222" t="s">
        <v>1858</v>
      </c>
      <c r="F174" s="223" t="s">
        <v>1859</v>
      </c>
      <c r="G174" s="224" t="s">
        <v>1186</v>
      </c>
      <c r="H174" s="225">
        <v>75</v>
      </c>
      <c r="I174" s="226"/>
      <c r="J174" s="227">
        <f>ROUND(I174*H174,2)</f>
        <v>0</v>
      </c>
      <c r="K174" s="228"/>
      <c r="L174" s="46"/>
      <c r="M174" s="229" t="s">
        <v>19</v>
      </c>
      <c r="N174" s="230" t="s">
        <v>45</v>
      </c>
      <c r="O174" s="86"/>
      <c r="P174" s="231">
        <f>O174*H174</f>
        <v>0</v>
      </c>
      <c r="Q174" s="231">
        <v>0</v>
      </c>
      <c r="R174" s="231">
        <f>Q174*H174</f>
        <v>0</v>
      </c>
      <c r="S174" s="231">
        <v>0</v>
      </c>
      <c r="T174" s="232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33" t="s">
        <v>149</v>
      </c>
      <c r="AT174" s="233" t="s">
        <v>145</v>
      </c>
      <c r="AU174" s="233" t="s">
        <v>82</v>
      </c>
      <c r="AY174" s="19" t="s">
        <v>142</v>
      </c>
      <c r="BE174" s="234">
        <f>IF(N174="základní",J174,0)</f>
        <v>0</v>
      </c>
      <c r="BF174" s="234">
        <f>IF(N174="snížená",J174,0)</f>
        <v>0</v>
      </c>
      <c r="BG174" s="234">
        <f>IF(N174="zákl. přenesená",J174,0)</f>
        <v>0</v>
      </c>
      <c r="BH174" s="234">
        <f>IF(N174="sníž. přenesená",J174,0)</f>
        <v>0</v>
      </c>
      <c r="BI174" s="234">
        <f>IF(N174="nulová",J174,0)</f>
        <v>0</v>
      </c>
      <c r="BJ174" s="19" t="s">
        <v>82</v>
      </c>
      <c r="BK174" s="234">
        <f>ROUND(I174*H174,2)</f>
        <v>0</v>
      </c>
      <c r="BL174" s="19" t="s">
        <v>149</v>
      </c>
      <c r="BM174" s="233" t="s">
        <v>1860</v>
      </c>
    </row>
    <row r="175" s="2" customFormat="1" ht="16.5" customHeight="1">
      <c r="A175" s="40"/>
      <c r="B175" s="41"/>
      <c r="C175" s="221" t="s">
        <v>566</v>
      </c>
      <c r="D175" s="221" t="s">
        <v>145</v>
      </c>
      <c r="E175" s="222" t="s">
        <v>1861</v>
      </c>
      <c r="F175" s="223" t="s">
        <v>1862</v>
      </c>
      <c r="G175" s="224" t="s">
        <v>1186</v>
      </c>
      <c r="H175" s="225">
        <v>2</v>
      </c>
      <c r="I175" s="226"/>
      <c r="J175" s="227">
        <f>ROUND(I175*H175,2)</f>
        <v>0</v>
      </c>
      <c r="K175" s="228"/>
      <c r="L175" s="46"/>
      <c r="M175" s="229" t="s">
        <v>19</v>
      </c>
      <c r="N175" s="230" t="s">
        <v>45</v>
      </c>
      <c r="O175" s="86"/>
      <c r="P175" s="231">
        <f>O175*H175</f>
        <v>0</v>
      </c>
      <c r="Q175" s="231">
        <v>0</v>
      </c>
      <c r="R175" s="231">
        <f>Q175*H175</f>
        <v>0</v>
      </c>
      <c r="S175" s="231">
        <v>0</v>
      </c>
      <c r="T175" s="232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33" t="s">
        <v>149</v>
      </c>
      <c r="AT175" s="233" t="s">
        <v>145</v>
      </c>
      <c r="AU175" s="233" t="s">
        <v>82</v>
      </c>
      <c r="AY175" s="19" t="s">
        <v>142</v>
      </c>
      <c r="BE175" s="234">
        <f>IF(N175="základní",J175,0)</f>
        <v>0</v>
      </c>
      <c r="BF175" s="234">
        <f>IF(N175="snížená",J175,0)</f>
        <v>0</v>
      </c>
      <c r="BG175" s="234">
        <f>IF(N175="zákl. přenesená",J175,0)</f>
        <v>0</v>
      </c>
      <c r="BH175" s="234">
        <f>IF(N175="sníž. přenesená",J175,0)</f>
        <v>0</v>
      </c>
      <c r="BI175" s="234">
        <f>IF(N175="nulová",J175,0)</f>
        <v>0</v>
      </c>
      <c r="BJ175" s="19" t="s">
        <v>82</v>
      </c>
      <c r="BK175" s="234">
        <f>ROUND(I175*H175,2)</f>
        <v>0</v>
      </c>
      <c r="BL175" s="19" t="s">
        <v>149</v>
      </c>
      <c r="BM175" s="233" t="s">
        <v>1863</v>
      </c>
    </row>
    <row r="176" s="2" customFormat="1" ht="16.5" customHeight="1">
      <c r="A176" s="40"/>
      <c r="B176" s="41"/>
      <c r="C176" s="221" t="s">
        <v>571</v>
      </c>
      <c r="D176" s="221" t="s">
        <v>145</v>
      </c>
      <c r="E176" s="222" t="s">
        <v>1864</v>
      </c>
      <c r="F176" s="223" t="s">
        <v>1865</v>
      </c>
      <c r="G176" s="224" t="s">
        <v>1186</v>
      </c>
      <c r="H176" s="225">
        <v>2</v>
      </c>
      <c r="I176" s="226"/>
      <c r="J176" s="227">
        <f>ROUND(I176*H176,2)</f>
        <v>0</v>
      </c>
      <c r="K176" s="228"/>
      <c r="L176" s="46"/>
      <c r="M176" s="229" t="s">
        <v>19</v>
      </c>
      <c r="N176" s="230" t="s">
        <v>45</v>
      </c>
      <c r="O176" s="86"/>
      <c r="P176" s="231">
        <f>O176*H176</f>
        <v>0</v>
      </c>
      <c r="Q176" s="231">
        <v>0</v>
      </c>
      <c r="R176" s="231">
        <f>Q176*H176</f>
        <v>0</v>
      </c>
      <c r="S176" s="231">
        <v>0</v>
      </c>
      <c r="T176" s="232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33" t="s">
        <v>149</v>
      </c>
      <c r="AT176" s="233" t="s">
        <v>145</v>
      </c>
      <c r="AU176" s="233" t="s">
        <v>82</v>
      </c>
      <c r="AY176" s="19" t="s">
        <v>142</v>
      </c>
      <c r="BE176" s="234">
        <f>IF(N176="základní",J176,0)</f>
        <v>0</v>
      </c>
      <c r="BF176" s="234">
        <f>IF(N176="snížená",J176,0)</f>
        <v>0</v>
      </c>
      <c r="BG176" s="234">
        <f>IF(N176="zákl. přenesená",J176,0)</f>
        <v>0</v>
      </c>
      <c r="BH176" s="234">
        <f>IF(N176="sníž. přenesená",J176,0)</f>
        <v>0</v>
      </c>
      <c r="BI176" s="234">
        <f>IF(N176="nulová",J176,0)</f>
        <v>0</v>
      </c>
      <c r="BJ176" s="19" t="s">
        <v>82</v>
      </c>
      <c r="BK176" s="234">
        <f>ROUND(I176*H176,2)</f>
        <v>0</v>
      </c>
      <c r="BL176" s="19" t="s">
        <v>149</v>
      </c>
      <c r="BM176" s="233" t="s">
        <v>1866</v>
      </c>
    </row>
    <row r="177" s="2" customFormat="1" ht="16.5" customHeight="1">
      <c r="A177" s="40"/>
      <c r="B177" s="41"/>
      <c r="C177" s="221" t="s">
        <v>575</v>
      </c>
      <c r="D177" s="221" t="s">
        <v>145</v>
      </c>
      <c r="E177" s="222" t="s">
        <v>1867</v>
      </c>
      <c r="F177" s="223" t="s">
        <v>1868</v>
      </c>
      <c r="G177" s="224" t="s">
        <v>1186</v>
      </c>
      <c r="H177" s="225">
        <v>2</v>
      </c>
      <c r="I177" s="226"/>
      <c r="J177" s="227">
        <f>ROUND(I177*H177,2)</f>
        <v>0</v>
      </c>
      <c r="K177" s="228"/>
      <c r="L177" s="46"/>
      <c r="M177" s="229" t="s">
        <v>19</v>
      </c>
      <c r="N177" s="230" t="s">
        <v>45</v>
      </c>
      <c r="O177" s="86"/>
      <c r="P177" s="231">
        <f>O177*H177</f>
        <v>0</v>
      </c>
      <c r="Q177" s="231">
        <v>0</v>
      </c>
      <c r="R177" s="231">
        <f>Q177*H177</f>
        <v>0</v>
      </c>
      <c r="S177" s="231">
        <v>0</v>
      </c>
      <c r="T177" s="232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33" t="s">
        <v>149</v>
      </c>
      <c r="AT177" s="233" t="s">
        <v>145</v>
      </c>
      <c r="AU177" s="233" t="s">
        <v>82</v>
      </c>
      <c r="AY177" s="19" t="s">
        <v>142</v>
      </c>
      <c r="BE177" s="234">
        <f>IF(N177="základní",J177,0)</f>
        <v>0</v>
      </c>
      <c r="BF177" s="234">
        <f>IF(N177="snížená",J177,0)</f>
        <v>0</v>
      </c>
      <c r="BG177" s="234">
        <f>IF(N177="zákl. přenesená",J177,0)</f>
        <v>0</v>
      </c>
      <c r="BH177" s="234">
        <f>IF(N177="sníž. přenesená",J177,0)</f>
        <v>0</v>
      </c>
      <c r="BI177" s="234">
        <f>IF(N177="nulová",J177,0)</f>
        <v>0</v>
      </c>
      <c r="BJ177" s="19" t="s">
        <v>82</v>
      </c>
      <c r="BK177" s="234">
        <f>ROUND(I177*H177,2)</f>
        <v>0</v>
      </c>
      <c r="BL177" s="19" t="s">
        <v>149</v>
      </c>
      <c r="BM177" s="233" t="s">
        <v>1869</v>
      </c>
    </row>
    <row r="178" s="2" customFormat="1" ht="16.5" customHeight="1">
      <c r="A178" s="40"/>
      <c r="B178" s="41"/>
      <c r="C178" s="221" t="s">
        <v>579</v>
      </c>
      <c r="D178" s="221" t="s">
        <v>145</v>
      </c>
      <c r="E178" s="222" t="s">
        <v>1870</v>
      </c>
      <c r="F178" s="223" t="s">
        <v>1871</v>
      </c>
      <c r="G178" s="224" t="s">
        <v>1186</v>
      </c>
      <c r="H178" s="225">
        <v>2</v>
      </c>
      <c r="I178" s="226"/>
      <c r="J178" s="227">
        <f>ROUND(I178*H178,2)</f>
        <v>0</v>
      </c>
      <c r="K178" s="228"/>
      <c r="L178" s="46"/>
      <c r="M178" s="229" t="s">
        <v>19</v>
      </c>
      <c r="N178" s="230" t="s">
        <v>45</v>
      </c>
      <c r="O178" s="86"/>
      <c r="P178" s="231">
        <f>O178*H178</f>
        <v>0</v>
      </c>
      <c r="Q178" s="231">
        <v>0</v>
      </c>
      <c r="R178" s="231">
        <f>Q178*H178</f>
        <v>0</v>
      </c>
      <c r="S178" s="231">
        <v>0</v>
      </c>
      <c r="T178" s="232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33" t="s">
        <v>149</v>
      </c>
      <c r="AT178" s="233" t="s">
        <v>145</v>
      </c>
      <c r="AU178" s="233" t="s">
        <v>82</v>
      </c>
      <c r="AY178" s="19" t="s">
        <v>142</v>
      </c>
      <c r="BE178" s="234">
        <f>IF(N178="základní",J178,0)</f>
        <v>0</v>
      </c>
      <c r="BF178" s="234">
        <f>IF(N178="snížená",J178,0)</f>
        <v>0</v>
      </c>
      <c r="BG178" s="234">
        <f>IF(N178="zákl. přenesená",J178,0)</f>
        <v>0</v>
      </c>
      <c r="BH178" s="234">
        <f>IF(N178="sníž. přenesená",J178,0)</f>
        <v>0</v>
      </c>
      <c r="BI178" s="234">
        <f>IF(N178="nulová",J178,0)</f>
        <v>0</v>
      </c>
      <c r="BJ178" s="19" t="s">
        <v>82</v>
      </c>
      <c r="BK178" s="234">
        <f>ROUND(I178*H178,2)</f>
        <v>0</v>
      </c>
      <c r="BL178" s="19" t="s">
        <v>149</v>
      </c>
      <c r="BM178" s="233" t="s">
        <v>1872</v>
      </c>
    </row>
    <row r="179" s="2" customFormat="1" ht="16.5" customHeight="1">
      <c r="A179" s="40"/>
      <c r="B179" s="41"/>
      <c r="C179" s="221" t="s">
        <v>583</v>
      </c>
      <c r="D179" s="221" t="s">
        <v>145</v>
      </c>
      <c r="E179" s="222" t="s">
        <v>1873</v>
      </c>
      <c r="F179" s="223" t="s">
        <v>1874</v>
      </c>
      <c r="G179" s="224" t="s">
        <v>1186</v>
      </c>
      <c r="H179" s="225">
        <v>2</v>
      </c>
      <c r="I179" s="226"/>
      <c r="J179" s="227">
        <f>ROUND(I179*H179,2)</f>
        <v>0</v>
      </c>
      <c r="K179" s="228"/>
      <c r="L179" s="46"/>
      <c r="M179" s="229" t="s">
        <v>19</v>
      </c>
      <c r="N179" s="230" t="s">
        <v>45</v>
      </c>
      <c r="O179" s="86"/>
      <c r="P179" s="231">
        <f>O179*H179</f>
        <v>0</v>
      </c>
      <c r="Q179" s="231">
        <v>0</v>
      </c>
      <c r="R179" s="231">
        <f>Q179*H179</f>
        <v>0</v>
      </c>
      <c r="S179" s="231">
        <v>0</v>
      </c>
      <c r="T179" s="232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33" t="s">
        <v>149</v>
      </c>
      <c r="AT179" s="233" t="s">
        <v>145</v>
      </c>
      <c r="AU179" s="233" t="s">
        <v>82</v>
      </c>
      <c r="AY179" s="19" t="s">
        <v>142</v>
      </c>
      <c r="BE179" s="234">
        <f>IF(N179="základní",J179,0)</f>
        <v>0</v>
      </c>
      <c r="BF179" s="234">
        <f>IF(N179="snížená",J179,0)</f>
        <v>0</v>
      </c>
      <c r="BG179" s="234">
        <f>IF(N179="zákl. přenesená",J179,0)</f>
        <v>0</v>
      </c>
      <c r="BH179" s="234">
        <f>IF(N179="sníž. přenesená",J179,0)</f>
        <v>0</v>
      </c>
      <c r="BI179" s="234">
        <f>IF(N179="nulová",J179,0)</f>
        <v>0</v>
      </c>
      <c r="BJ179" s="19" t="s">
        <v>82</v>
      </c>
      <c r="BK179" s="234">
        <f>ROUND(I179*H179,2)</f>
        <v>0</v>
      </c>
      <c r="BL179" s="19" t="s">
        <v>149</v>
      </c>
      <c r="BM179" s="233" t="s">
        <v>1875</v>
      </c>
    </row>
    <row r="180" s="2" customFormat="1" ht="16.5" customHeight="1">
      <c r="A180" s="40"/>
      <c r="B180" s="41"/>
      <c r="C180" s="221" t="s">
        <v>587</v>
      </c>
      <c r="D180" s="221" t="s">
        <v>145</v>
      </c>
      <c r="E180" s="222" t="s">
        <v>1876</v>
      </c>
      <c r="F180" s="223" t="s">
        <v>1877</v>
      </c>
      <c r="G180" s="224" t="s">
        <v>1186</v>
      </c>
      <c r="H180" s="225">
        <v>4</v>
      </c>
      <c r="I180" s="226"/>
      <c r="J180" s="227">
        <f>ROUND(I180*H180,2)</f>
        <v>0</v>
      </c>
      <c r="K180" s="228"/>
      <c r="L180" s="46"/>
      <c r="M180" s="229" t="s">
        <v>19</v>
      </c>
      <c r="N180" s="230" t="s">
        <v>45</v>
      </c>
      <c r="O180" s="86"/>
      <c r="P180" s="231">
        <f>O180*H180</f>
        <v>0</v>
      </c>
      <c r="Q180" s="231">
        <v>0</v>
      </c>
      <c r="R180" s="231">
        <f>Q180*H180</f>
        <v>0</v>
      </c>
      <c r="S180" s="231">
        <v>0</v>
      </c>
      <c r="T180" s="232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33" t="s">
        <v>149</v>
      </c>
      <c r="AT180" s="233" t="s">
        <v>145</v>
      </c>
      <c r="AU180" s="233" t="s">
        <v>82</v>
      </c>
      <c r="AY180" s="19" t="s">
        <v>142</v>
      </c>
      <c r="BE180" s="234">
        <f>IF(N180="základní",J180,0)</f>
        <v>0</v>
      </c>
      <c r="BF180" s="234">
        <f>IF(N180="snížená",J180,0)</f>
        <v>0</v>
      </c>
      <c r="BG180" s="234">
        <f>IF(N180="zákl. přenesená",J180,0)</f>
        <v>0</v>
      </c>
      <c r="BH180" s="234">
        <f>IF(N180="sníž. přenesená",J180,0)</f>
        <v>0</v>
      </c>
      <c r="BI180" s="234">
        <f>IF(N180="nulová",J180,0)</f>
        <v>0</v>
      </c>
      <c r="BJ180" s="19" t="s">
        <v>82</v>
      </c>
      <c r="BK180" s="234">
        <f>ROUND(I180*H180,2)</f>
        <v>0</v>
      </c>
      <c r="BL180" s="19" t="s">
        <v>149</v>
      </c>
      <c r="BM180" s="233" t="s">
        <v>1878</v>
      </c>
    </row>
    <row r="181" s="2" customFormat="1" ht="16.5" customHeight="1">
      <c r="A181" s="40"/>
      <c r="B181" s="41"/>
      <c r="C181" s="221" t="s">
        <v>591</v>
      </c>
      <c r="D181" s="221" t="s">
        <v>145</v>
      </c>
      <c r="E181" s="222" t="s">
        <v>1879</v>
      </c>
      <c r="F181" s="223" t="s">
        <v>1880</v>
      </c>
      <c r="G181" s="224" t="s">
        <v>1186</v>
      </c>
      <c r="H181" s="225">
        <v>4</v>
      </c>
      <c r="I181" s="226"/>
      <c r="J181" s="227">
        <f>ROUND(I181*H181,2)</f>
        <v>0</v>
      </c>
      <c r="K181" s="228"/>
      <c r="L181" s="46"/>
      <c r="M181" s="229" t="s">
        <v>19</v>
      </c>
      <c r="N181" s="230" t="s">
        <v>45</v>
      </c>
      <c r="O181" s="86"/>
      <c r="P181" s="231">
        <f>O181*H181</f>
        <v>0</v>
      </c>
      <c r="Q181" s="231">
        <v>0</v>
      </c>
      <c r="R181" s="231">
        <f>Q181*H181</f>
        <v>0</v>
      </c>
      <c r="S181" s="231">
        <v>0</v>
      </c>
      <c r="T181" s="232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33" t="s">
        <v>149</v>
      </c>
      <c r="AT181" s="233" t="s">
        <v>145</v>
      </c>
      <c r="AU181" s="233" t="s">
        <v>82</v>
      </c>
      <c r="AY181" s="19" t="s">
        <v>142</v>
      </c>
      <c r="BE181" s="234">
        <f>IF(N181="základní",J181,0)</f>
        <v>0</v>
      </c>
      <c r="BF181" s="234">
        <f>IF(N181="snížená",J181,0)</f>
        <v>0</v>
      </c>
      <c r="BG181" s="234">
        <f>IF(N181="zákl. přenesená",J181,0)</f>
        <v>0</v>
      </c>
      <c r="BH181" s="234">
        <f>IF(N181="sníž. přenesená",J181,0)</f>
        <v>0</v>
      </c>
      <c r="BI181" s="234">
        <f>IF(N181="nulová",J181,0)</f>
        <v>0</v>
      </c>
      <c r="BJ181" s="19" t="s">
        <v>82</v>
      </c>
      <c r="BK181" s="234">
        <f>ROUND(I181*H181,2)</f>
        <v>0</v>
      </c>
      <c r="BL181" s="19" t="s">
        <v>149</v>
      </c>
      <c r="BM181" s="233" t="s">
        <v>1881</v>
      </c>
    </row>
    <row r="182" s="2" customFormat="1" ht="16.5" customHeight="1">
      <c r="A182" s="40"/>
      <c r="B182" s="41"/>
      <c r="C182" s="221" t="s">
        <v>595</v>
      </c>
      <c r="D182" s="221" t="s">
        <v>145</v>
      </c>
      <c r="E182" s="222" t="s">
        <v>1882</v>
      </c>
      <c r="F182" s="223" t="s">
        <v>1883</v>
      </c>
      <c r="G182" s="224" t="s">
        <v>1186</v>
      </c>
      <c r="H182" s="225">
        <v>25</v>
      </c>
      <c r="I182" s="226"/>
      <c r="J182" s="227">
        <f>ROUND(I182*H182,2)</f>
        <v>0</v>
      </c>
      <c r="K182" s="228"/>
      <c r="L182" s="46"/>
      <c r="M182" s="229" t="s">
        <v>19</v>
      </c>
      <c r="N182" s="230" t="s">
        <v>45</v>
      </c>
      <c r="O182" s="86"/>
      <c r="P182" s="231">
        <f>O182*H182</f>
        <v>0</v>
      </c>
      <c r="Q182" s="231">
        <v>0</v>
      </c>
      <c r="R182" s="231">
        <f>Q182*H182</f>
        <v>0</v>
      </c>
      <c r="S182" s="231">
        <v>0</v>
      </c>
      <c r="T182" s="232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33" t="s">
        <v>149</v>
      </c>
      <c r="AT182" s="233" t="s">
        <v>145</v>
      </c>
      <c r="AU182" s="233" t="s">
        <v>82</v>
      </c>
      <c r="AY182" s="19" t="s">
        <v>142</v>
      </c>
      <c r="BE182" s="234">
        <f>IF(N182="základní",J182,0)</f>
        <v>0</v>
      </c>
      <c r="BF182" s="234">
        <f>IF(N182="snížená",J182,0)</f>
        <v>0</v>
      </c>
      <c r="BG182" s="234">
        <f>IF(N182="zákl. přenesená",J182,0)</f>
        <v>0</v>
      </c>
      <c r="BH182" s="234">
        <f>IF(N182="sníž. přenesená",J182,0)</f>
        <v>0</v>
      </c>
      <c r="BI182" s="234">
        <f>IF(N182="nulová",J182,0)</f>
        <v>0</v>
      </c>
      <c r="BJ182" s="19" t="s">
        <v>82</v>
      </c>
      <c r="BK182" s="234">
        <f>ROUND(I182*H182,2)</f>
        <v>0</v>
      </c>
      <c r="BL182" s="19" t="s">
        <v>149</v>
      </c>
      <c r="BM182" s="233" t="s">
        <v>1884</v>
      </c>
    </row>
    <row r="183" s="2" customFormat="1" ht="16.5" customHeight="1">
      <c r="A183" s="40"/>
      <c r="B183" s="41"/>
      <c r="C183" s="221" t="s">
        <v>600</v>
      </c>
      <c r="D183" s="221" t="s">
        <v>145</v>
      </c>
      <c r="E183" s="222" t="s">
        <v>1885</v>
      </c>
      <c r="F183" s="223" t="s">
        <v>1886</v>
      </c>
      <c r="G183" s="224" t="s">
        <v>1186</v>
      </c>
      <c r="H183" s="225">
        <v>25</v>
      </c>
      <c r="I183" s="226"/>
      <c r="J183" s="227">
        <f>ROUND(I183*H183,2)</f>
        <v>0</v>
      </c>
      <c r="K183" s="228"/>
      <c r="L183" s="46"/>
      <c r="M183" s="229" t="s">
        <v>19</v>
      </c>
      <c r="N183" s="230" t="s">
        <v>45</v>
      </c>
      <c r="O183" s="86"/>
      <c r="P183" s="231">
        <f>O183*H183</f>
        <v>0</v>
      </c>
      <c r="Q183" s="231">
        <v>0</v>
      </c>
      <c r="R183" s="231">
        <f>Q183*H183</f>
        <v>0</v>
      </c>
      <c r="S183" s="231">
        <v>0</v>
      </c>
      <c r="T183" s="232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33" t="s">
        <v>149</v>
      </c>
      <c r="AT183" s="233" t="s">
        <v>145</v>
      </c>
      <c r="AU183" s="233" t="s">
        <v>82</v>
      </c>
      <c r="AY183" s="19" t="s">
        <v>142</v>
      </c>
      <c r="BE183" s="234">
        <f>IF(N183="základní",J183,0)</f>
        <v>0</v>
      </c>
      <c r="BF183" s="234">
        <f>IF(N183="snížená",J183,0)</f>
        <v>0</v>
      </c>
      <c r="BG183" s="234">
        <f>IF(N183="zákl. přenesená",J183,0)</f>
        <v>0</v>
      </c>
      <c r="BH183" s="234">
        <f>IF(N183="sníž. přenesená",J183,0)</f>
        <v>0</v>
      </c>
      <c r="BI183" s="234">
        <f>IF(N183="nulová",J183,0)</f>
        <v>0</v>
      </c>
      <c r="BJ183" s="19" t="s">
        <v>82</v>
      </c>
      <c r="BK183" s="234">
        <f>ROUND(I183*H183,2)</f>
        <v>0</v>
      </c>
      <c r="BL183" s="19" t="s">
        <v>149</v>
      </c>
      <c r="BM183" s="233" t="s">
        <v>1887</v>
      </c>
    </row>
    <row r="184" s="2" customFormat="1" ht="16.5" customHeight="1">
      <c r="A184" s="40"/>
      <c r="B184" s="41"/>
      <c r="C184" s="221" t="s">
        <v>605</v>
      </c>
      <c r="D184" s="221" t="s">
        <v>145</v>
      </c>
      <c r="E184" s="222" t="s">
        <v>1888</v>
      </c>
      <c r="F184" s="223" t="s">
        <v>1889</v>
      </c>
      <c r="G184" s="224" t="s">
        <v>1186</v>
      </c>
      <c r="H184" s="225">
        <v>10</v>
      </c>
      <c r="I184" s="226"/>
      <c r="J184" s="227">
        <f>ROUND(I184*H184,2)</f>
        <v>0</v>
      </c>
      <c r="K184" s="228"/>
      <c r="L184" s="46"/>
      <c r="M184" s="229" t="s">
        <v>19</v>
      </c>
      <c r="N184" s="230" t="s">
        <v>45</v>
      </c>
      <c r="O184" s="86"/>
      <c r="P184" s="231">
        <f>O184*H184</f>
        <v>0</v>
      </c>
      <c r="Q184" s="231">
        <v>0</v>
      </c>
      <c r="R184" s="231">
        <f>Q184*H184</f>
        <v>0</v>
      </c>
      <c r="S184" s="231">
        <v>0</v>
      </c>
      <c r="T184" s="232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33" t="s">
        <v>149</v>
      </c>
      <c r="AT184" s="233" t="s">
        <v>145</v>
      </c>
      <c r="AU184" s="233" t="s">
        <v>82</v>
      </c>
      <c r="AY184" s="19" t="s">
        <v>142</v>
      </c>
      <c r="BE184" s="234">
        <f>IF(N184="základní",J184,0)</f>
        <v>0</v>
      </c>
      <c r="BF184" s="234">
        <f>IF(N184="snížená",J184,0)</f>
        <v>0</v>
      </c>
      <c r="BG184" s="234">
        <f>IF(N184="zákl. přenesená",J184,0)</f>
        <v>0</v>
      </c>
      <c r="BH184" s="234">
        <f>IF(N184="sníž. přenesená",J184,0)</f>
        <v>0</v>
      </c>
      <c r="BI184" s="234">
        <f>IF(N184="nulová",J184,0)</f>
        <v>0</v>
      </c>
      <c r="BJ184" s="19" t="s">
        <v>82</v>
      </c>
      <c r="BK184" s="234">
        <f>ROUND(I184*H184,2)</f>
        <v>0</v>
      </c>
      <c r="BL184" s="19" t="s">
        <v>149</v>
      </c>
      <c r="BM184" s="233" t="s">
        <v>1890</v>
      </c>
    </row>
    <row r="185" s="2" customFormat="1" ht="16.5" customHeight="1">
      <c r="A185" s="40"/>
      <c r="B185" s="41"/>
      <c r="C185" s="221" t="s">
        <v>610</v>
      </c>
      <c r="D185" s="221" t="s">
        <v>145</v>
      </c>
      <c r="E185" s="222" t="s">
        <v>1891</v>
      </c>
      <c r="F185" s="223" t="s">
        <v>1892</v>
      </c>
      <c r="G185" s="224" t="s">
        <v>1186</v>
      </c>
      <c r="H185" s="225">
        <v>10</v>
      </c>
      <c r="I185" s="226"/>
      <c r="J185" s="227">
        <f>ROUND(I185*H185,2)</f>
        <v>0</v>
      </c>
      <c r="K185" s="228"/>
      <c r="L185" s="46"/>
      <c r="M185" s="229" t="s">
        <v>19</v>
      </c>
      <c r="N185" s="230" t="s">
        <v>45</v>
      </c>
      <c r="O185" s="86"/>
      <c r="P185" s="231">
        <f>O185*H185</f>
        <v>0</v>
      </c>
      <c r="Q185" s="231">
        <v>0</v>
      </c>
      <c r="R185" s="231">
        <f>Q185*H185</f>
        <v>0</v>
      </c>
      <c r="S185" s="231">
        <v>0</v>
      </c>
      <c r="T185" s="232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33" t="s">
        <v>149</v>
      </c>
      <c r="AT185" s="233" t="s">
        <v>145</v>
      </c>
      <c r="AU185" s="233" t="s">
        <v>82</v>
      </c>
      <c r="AY185" s="19" t="s">
        <v>142</v>
      </c>
      <c r="BE185" s="234">
        <f>IF(N185="základní",J185,0)</f>
        <v>0</v>
      </c>
      <c r="BF185" s="234">
        <f>IF(N185="snížená",J185,0)</f>
        <v>0</v>
      </c>
      <c r="BG185" s="234">
        <f>IF(N185="zákl. přenesená",J185,0)</f>
        <v>0</v>
      </c>
      <c r="BH185" s="234">
        <f>IF(N185="sníž. přenesená",J185,0)</f>
        <v>0</v>
      </c>
      <c r="BI185" s="234">
        <f>IF(N185="nulová",J185,0)</f>
        <v>0</v>
      </c>
      <c r="BJ185" s="19" t="s">
        <v>82</v>
      </c>
      <c r="BK185" s="234">
        <f>ROUND(I185*H185,2)</f>
        <v>0</v>
      </c>
      <c r="BL185" s="19" t="s">
        <v>149</v>
      </c>
      <c r="BM185" s="233" t="s">
        <v>1893</v>
      </c>
    </row>
    <row r="186" s="2" customFormat="1" ht="16.5" customHeight="1">
      <c r="A186" s="40"/>
      <c r="B186" s="41"/>
      <c r="C186" s="221" t="s">
        <v>614</v>
      </c>
      <c r="D186" s="221" t="s">
        <v>145</v>
      </c>
      <c r="E186" s="222" t="s">
        <v>1894</v>
      </c>
      <c r="F186" s="223" t="s">
        <v>1895</v>
      </c>
      <c r="G186" s="224" t="s">
        <v>1186</v>
      </c>
      <c r="H186" s="225">
        <v>4</v>
      </c>
      <c r="I186" s="226"/>
      <c r="J186" s="227">
        <f>ROUND(I186*H186,2)</f>
        <v>0</v>
      </c>
      <c r="K186" s="228"/>
      <c r="L186" s="46"/>
      <c r="M186" s="229" t="s">
        <v>19</v>
      </c>
      <c r="N186" s="230" t="s">
        <v>45</v>
      </c>
      <c r="O186" s="86"/>
      <c r="P186" s="231">
        <f>O186*H186</f>
        <v>0</v>
      </c>
      <c r="Q186" s="231">
        <v>0</v>
      </c>
      <c r="R186" s="231">
        <f>Q186*H186</f>
        <v>0</v>
      </c>
      <c r="S186" s="231">
        <v>0</v>
      </c>
      <c r="T186" s="232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33" t="s">
        <v>149</v>
      </c>
      <c r="AT186" s="233" t="s">
        <v>145</v>
      </c>
      <c r="AU186" s="233" t="s">
        <v>82</v>
      </c>
      <c r="AY186" s="19" t="s">
        <v>142</v>
      </c>
      <c r="BE186" s="234">
        <f>IF(N186="základní",J186,0)</f>
        <v>0</v>
      </c>
      <c r="BF186" s="234">
        <f>IF(N186="snížená",J186,0)</f>
        <v>0</v>
      </c>
      <c r="BG186" s="234">
        <f>IF(N186="zákl. přenesená",J186,0)</f>
        <v>0</v>
      </c>
      <c r="BH186" s="234">
        <f>IF(N186="sníž. přenesená",J186,0)</f>
        <v>0</v>
      </c>
      <c r="BI186" s="234">
        <f>IF(N186="nulová",J186,0)</f>
        <v>0</v>
      </c>
      <c r="BJ186" s="19" t="s">
        <v>82</v>
      </c>
      <c r="BK186" s="234">
        <f>ROUND(I186*H186,2)</f>
        <v>0</v>
      </c>
      <c r="BL186" s="19" t="s">
        <v>149</v>
      </c>
      <c r="BM186" s="233" t="s">
        <v>1896</v>
      </c>
    </row>
    <row r="187" s="2" customFormat="1" ht="16.5" customHeight="1">
      <c r="A187" s="40"/>
      <c r="B187" s="41"/>
      <c r="C187" s="221" t="s">
        <v>620</v>
      </c>
      <c r="D187" s="221" t="s">
        <v>145</v>
      </c>
      <c r="E187" s="222" t="s">
        <v>1897</v>
      </c>
      <c r="F187" s="223" t="s">
        <v>1898</v>
      </c>
      <c r="G187" s="224" t="s">
        <v>1186</v>
      </c>
      <c r="H187" s="225">
        <v>8</v>
      </c>
      <c r="I187" s="226"/>
      <c r="J187" s="227">
        <f>ROUND(I187*H187,2)</f>
        <v>0</v>
      </c>
      <c r="K187" s="228"/>
      <c r="L187" s="46"/>
      <c r="M187" s="229" t="s">
        <v>19</v>
      </c>
      <c r="N187" s="230" t="s">
        <v>45</v>
      </c>
      <c r="O187" s="86"/>
      <c r="P187" s="231">
        <f>O187*H187</f>
        <v>0</v>
      </c>
      <c r="Q187" s="231">
        <v>0</v>
      </c>
      <c r="R187" s="231">
        <f>Q187*H187</f>
        <v>0</v>
      </c>
      <c r="S187" s="231">
        <v>0</v>
      </c>
      <c r="T187" s="232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33" t="s">
        <v>149</v>
      </c>
      <c r="AT187" s="233" t="s">
        <v>145</v>
      </c>
      <c r="AU187" s="233" t="s">
        <v>82</v>
      </c>
      <c r="AY187" s="19" t="s">
        <v>142</v>
      </c>
      <c r="BE187" s="234">
        <f>IF(N187="základní",J187,0)</f>
        <v>0</v>
      </c>
      <c r="BF187" s="234">
        <f>IF(N187="snížená",J187,0)</f>
        <v>0</v>
      </c>
      <c r="BG187" s="234">
        <f>IF(N187="zákl. přenesená",J187,0)</f>
        <v>0</v>
      </c>
      <c r="BH187" s="234">
        <f>IF(N187="sníž. přenesená",J187,0)</f>
        <v>0</v>
      </c>
      <c r="BI187" s="234">
        <f>IF(N187="nulová",J187,0)</f>
        <v>0</v>
      </c>
      <c r="BJ187" s="19" t="s">
        <v>82</v>
      </c>
      <c r="BK187" s="234">
        <f>ROUND(I187*H187,2)</f>
        <v>0</v>
      </c>
      <c r="BL187" s="19" t="s">
        <v>149</v>
      </c>
      <c r="BM187" s="233" t="s">
        <v>1899</v>
      </c>
    </row>
    <row r="188" s="2" customFormat="1" ht="16.5" customHeight="1">
      <c r="A188" s="40"/>
      <c r="B188" s="41"/>
      <c r="C188" s="221" t="s">
        <v>624</v>
      </c>
      <c r="D188" s="221" t="s">
        <v>145</v>
      </c>
      <c r="E188" s="222" t="s">
        <v>1900</v>
      </c>
      <c r="F188" s="223" t="s">
        <v>1901</v>
      </c>
      <c r="G188" s="224" t="s">
        <v>1186</v>
      </c>
      <c r="H188" s="225">
        <v>4</v>
      </c>
      <c r="I188" s="226"/>
      <c r="J188" s="227">
        <f>ROUND(I188*H188,2)</f>
        <v>0</v>
      </c>
      <c r="K188" s="228"/>
      <c r="L188" s="46"/>
      <c r="M188" s="229" t="s">
        <v>19</v>
      </c>
      <c r="N188" s="230" t="s">
        <v>45</v>
      </c>
      <c r="O188" s="86"/>
      <c r="P188" s="231">
        <f>O188*H188</f>
        <v>0</v>
      </c>
      <c r="Q188" s="231">
        <v>0</v>
      </c>
      <c r="R188" s="231">
        <f>Q188*H188</f>
        <v>0</v>
      </c>
      <c r="S188" s="231">
        <v>0</v>
      </c>
      <c r="T188" s="232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33" t="s">
        <v>149</v>
      </c>
      <c r="AT188" s="233" t="s">
        <v>145</v>
      </c>
      <c r="AU188" s="233" t="s">
        <v>82</v>
      </c>
      <c r="AY188" s="19" t="s">
        <v>142</v>
      </c>
      <c r="BE188" s="234">
        <f>IF(N188="základní",J188,0)</f>
        <v>0</v>
      </c>
      <c r="BF188" s="234">
        <f>IF(N188="snížená",J188,0)</f>
        <v>0</v>
      </c>
      <c r="BG188" s="234">
        <f>IF(N188="zákl. přenesená",J188,0)</f>
        <v>0</v>
      </c>
      <c r="BH188" s="234">
        <f>IF(N188="sníž. přenesená",J188,0)</f>
        <v>0</v>
      </c>
      <c r="BI188" s="234">
        <f>IF(N188="nulová",J188,0)</f>
        <v>0</v>
      </c>
      <c r="BJ188" s="19" t="s">
        <v>82</v>
      </c>
      <c r="BK188" s="234">
        <f>ROUND(I188*H188,2)</f>
        <v>0</v>
      </c>
      <c r="BL188" s="19" t="s">
        <v>149</v>
      </c>
      <c r="BM188" s="233" t="s">
        <v>1902</v>
      </c>
    </row>
    <row r="189" s="2" customFormat="1" ht="16.5" customHeight="1">
      <c r="A189" s="40"/>
      <c r="B189" s="41"/>
      <c r="C189" s="221" t="s">
        <v>628</v>
      </c>
      <c r="D189" s="221" t="s">
        <v>145</v>
      </c>
      <c r="E189" s="222" t="s">
        <v>1903</v>
      </c>
      <c r="F189" s="223" t="s">
        <v>1904</v>
      </c>
      <c r="G189" s="224" t="s">
        <v>1186</v>
      </c>
      <c r="H189" s="225">
        <v>4</v>
      </c>
      <c r="I189" s="226"/>
      <c r="J189" s="227">
        <f>ROUND(I189*H189,2)</f>
        <v>0</v>
      </c>
      <c r="K189" s="228"/>
      <c r="L189" s="46"/>
      <c r="M189" s="229" t="s">
        <v>19</v>
      </c>
      <c r="N189" s="230" t="s">
        <v>45</v>
      </c>
      <c r="O189" s="86"/>
      <c r="P189" s="231">
        <f>O189*H189</f>
        <v>0</v>
      </c>
      <c r="Q189" s="231">
        <v>0</v>
      </c>
      <c r="R189" s="231">
        <f>Q189*H189</f>
        <v>0</v>
      </c>
      <c r="S189" s="231">
        <v>0</v>
      </c>
      <c r="T189" s="232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33" t="s">
        <v>149</v>
      </c>
      <c r="AT189" s="233" t="s">
        <v>145</v>
      </c>
      <c r="AU189" s="233" t="s">
        <v>82</v>
      </c>
      <c r="AY189" s="19" t="s">
        <v>142</v>
      </c>
      <c r="BE189" s="234">
        <f>IF(N189="základní",J189,0)</f>
        <v>0</v>
      </c>
      <c r="BF189" s="234">
        <f>IF(N189="snížená",J189,0)</f>
        <v>0</v>
      </c>
      <c r="BG189" s="234">
        <f>IF(N189="zákl. přenesená",J189,0)</f>
        <v>0</v>
      </c>
      <c r="BH189" s="234">
        <f>IF(N189="sníž. přenesená",J189,0)</f>
        <v>0</v>
      </c>
      <c r="BI189" s="234">
        <f>IF(N189="nulová",J189,0)</f>
        <v>0</v>
      </c>
      <c r="BJ189" s="19" t="s">
        <v>82</v>
      </c>
      <c r="BK189" s="234">
        <f>ROUND(I189*H189,2)</f>
        <v>0</v>
      </c>
      <c r="BL189" s="19" t="s">
        <v>149</v>
      </c>
      <c r="BM189" s="233" t="s">
        <v>1905</v>
      </c>
    </row>
    <row r="190" s="2" customFormat="1" ht="16.5" customHeight="1">
      <c r="A190" s="40"/>
      <c r="B190" s="41"/>
      <c r="C190" s="221" t="s">
        <v>632</v>
      </c>
      <c r="D190" s="221" t="s">
        <v>145</v>
      </c>
      <c r="E190" s="222" t="s">
        <v>1906</v>
      </c>
      <c r="F190" s="223" t="s">
        <v>1907</v>
      </c>
      <c r="G190" s="224" t="s">
        <v>1186</v>
      </c>
      <c r="H190" s="225">
        <v>4</v>
      </c>
      <c r="I190" s="226"/>
      <c r="J190" s="227">
        <f>ROUND(I190*H190,2)</f>
        <v>0</v>
      </c>
      <c r="K190" s="228"/>
      <c r="L190" s="46"/>
      <c r="M190" s="229" t="s">
        <v>19</v>
      </c>
      <c r="N190" s="230" t="s">
        <v>45</v>
      </c>
      <c r="O190" s="86"/>
      <c r="P190" s="231">
        <f>O190*H190</f>
        <v>0</v>
      </c>
      <c r="Q190" s="231">
        <v>0</v>
      </c>
      <c r="R190" s="231">
        <f>Q190*H190</f>
        <v>0</v>
      </c>
      <c r="S190" s="231">
        <v>0</v>
      </c>
      <c r="T190" s="232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33" t="s">
        <v>149</v>
      </c>
      <c r="AT190" s="233" t="s">
        <v>145</v>
      </c>
      <c r="AU190" s="233" t="s">
        <v>82</v>
      </c>
      <c r="AY190" s="19" t="s">
        <v>142</v>
      </c>
      <c r="BE190" s="234">
        <f>IF(N190="základní",J190,0)</f>
        <v>0</v>
      </c>
      <c r="BF190" s="234">
        <f>IF(N190="snížená",J190,0)</f>
        <v>0</v>
      </c>
      <c r="BG190" s="234">
        <f>IF(N190="zákl. přenesená",J190,0)</f>
        <v>0</v>
      </c>
      <c r="BH190" s="234">
        <f>IF(N190="sníž. přenesená",J190,0)</f>
        <v>0</v>
      </c>
      <c r="BI190" s="234">
        <f>IF(N190="nulová",J190,0)</f>
        <v>0</v>
      </c>
      <c r="BJ190" s="19" t="s">
        <v>82</v>
      </c>
      <c r="BK190" s="234">
        <f>ROUND(I190*H190,2)</f>
        <v>0</v>
      </c>
      <c r="BL190" s="19" t="s">
        <v>149</v>
      </c>
      <c r="BM190" s="233" t="s">
        <v>1908</v>
      </c>
    </row>
    <row r="191" s="2" customFormat="1" ht="16.5" customHeight="1">
      <c r="A191" s="40"/>
      <c r="B191" s="41"/>
      <c r="C191" s="221" t="s">
        <v>636</v>
      </c>
      <c r="D191" s="221" t="s">
        <v>145</v>
      </c>
      <c r="E191" s="222" t="s">
        <v>1909</v>
      </c>
      <c r="F191" s="223" t="s">
        <v>1910</v>
      </c>
      <c r="G191" s="224" t="s">
        <v>208</v>
      </c>
      <c r="H191" s="225">
        <v>80</v>
      </c>
      <c r="I191" s="226"/>
      <c r="J191" s="227">
        <f>ROUND(I191*H191,2)</f>
        <v>0</v>
      </c>
      <c r="K191" s="228"/>
      <c r="L191" s="46"/>
      <c r="M191" s="229" t="s">
        <v>19</v>
      </c>
      <c r="N191" s="230" t="s">
        <v>45</v>
      </c>
      <c r="O191" s="86"/>
      <c r="P191" s="231">
        <f>O191*H191</f>
        <v>0</v>
      </c>
      <c r="Q191" s="231">
        <v>0</v>
      </c>
      <c r="R191" s="231">
        <f>Q191*H191</f>
        <v>0</v>
      </c>
      <c r="S191" s="231">
        <v>0</v>
      </c>
      <c r="T191" s="232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33" t="s">
        <v>149</v>
      </c>
      <c r="AT191" s="233" t="s">
        <v>145</v>
      </c>
      <c r="AU191" s="233" t="s">
        <v>82</v>
      </c>
      <c r="AY191" s="19" t="s">
        <v>142</v>
      </c>
      <c r="BE191" s="234">
        <f>IF(N191="základní",J191,0)</f>
        <v>0</v>
      </c>
      <c r="BF191" s="234">
        <f>IF(N191="snížená",J191,0)</f>
        <v>0</v>
      </c>
      <c r="BG191" s="234">
        <f>IF(N191="zákl. přenesená",J191,0)</f>
        <v>0</v>
      </c>
      <c r="BH191" s="234">
        <f>IF(N191="sníž. přenesená",J191,0)</f>
        <v>0</v>
      </c>
      <c r="BI191" s="234">
        <f>IF(N191="nulová",J191,0)</f>
        <v>0</v>
      </c>
      <c r="BJ191" s="19" t="s">
        <v>82</v>
      </c>
      <c r="BK191" s="234">
        <f>ROUND(I191*H191,2)</f>
        <v>0</v>
      </c>
      <c r="BL191" s="19" t="s">
        <v>149</v>
      </c>
      <c r="BM191" s="233" t="s">
        <v>1911</v>
      </c>
    </row>
    <row r="192" s="2" customFormat="1" ht="16.5" customHeight="1">
      <c r="A192" s="40"/>
      <c r="B192" s="41"/>
      <c r="C192" s="221" t="s">
        <v>640</v>
      </c>
      <c r="D192" s="221" t="s">
        <v>145</v>
      </c>
      <c r="E192" s="222" t="s">
        <v>1912</v>
      </c>
      <c r="F192" s="223" t="s">
        <v>1913</v>
      </c>
      <c r="G192" s="224" t="s">
        <v>208</v>
      </c>
      <c r="H192" s="225">
        <v>120</v>
      </c>
      <c r="I192" s="226"/>
      <c r="J192" s="227">
        <f>ROUND(I192*H192,2)</f>
        <v>0</v>
      </c>
      <c r="K192" s="228"/>
      <c r="L192" s="46"/>
      <c r="M192" s="229" t="s">
        <v>19</v>
      </c>
      <c r="N192" s="230" t="s">
        <v>45</v>
      </c>
      <c r="O192" s="86"/>
      <c r="P192" s="231">
        <f>O192*H192</f>
        <v>0</v>
      </c>
      <c r="Q192" s="231">
        <v>0</v>
      </c>
      <c r="R192" s="231">
        <f>Q192*H192</f>
        <v>0</v>
      </c>
      <c r="S192" s="231">
        <v>0</v>
      </c>
      <c r="T192" s="232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33" t="s">
        <v>149</v>
      </c>
      <c r="AT192" s="233" t="s">
        <v>145</v>
      </c>
      <c r="AU192" s="233" t="s">
        <v>82</v>
      </c>
      <c r="AY192" s="19" t="s">
        <v>142</v>
      </c>
      <c r="BE192" s="234">
        <f>IF(N192="základní",J192,0)</f>
        <v>0</v>
      </c>
      <c r="BF192" s="234">
        <f>IF(N192="snížená",J192,0)</f>
        <v>0</v>
      </c>
      <c r="BG192" s="234">
        <f>IF(N192="zákl. přenesená",J192,0)</f>
        <v>0</v>
      </c>
      <c r="BH192" s="234">
        <f>IF(N192="sníž. přenesená",J192,0)</f>
        <v>0</v>
      </c>
      <c r="BI192" s="234">
        <f>IF(N192="nulová",J192,0)</f>
        <v>0</v>
      </c>
      <c r="BJ192" s="19" t="s">
        <v>82</v>
      </c>
      <c r="BK192" s="234">
        <f>ROUND(I192*H192,2)</f>
        <v>0</v>
      </c>
      <c r="BL192" s="19" t="s">
        <v>149</v>
      </c>
      <c r="BM192" s="233" t="s">
        <v>1914</v>
      </c>
    </row>
    <row r="193" s="2" customFormat="1" ht="16.5" customHeight="1">
      <c r="A193" s="40"/>
      <c r="B193" s="41"/>
      <c r="C193" s="221" t="s">
        <v>644</v>
      </c>
      <c r="D193" s="221" t="s">
        <v>145</v>
      </c>
      <c r="E193" s="222" t="s">
        <v>1915</v>
      </c>
      <c r="F193" s="223" t="s">
        <v>1916</v>
      </c>
      <c r="G193" s="224" t="s">
        <v>208</v>
      </c>
      <c r="H193" s="225">
        <v>200</v>
      </c>
      <c r="I193" s="226"/>
      <c r="J193" s="227">
        <f>ROUND(I193*H193,2)</f>
        <v>0</v>
      </c>
      <c r="K193" s="228"/>
      <c r="L193" s="46"/>
      <c r="M193" s="229" t="s">
        <v>19</v>
      </c>
      <c r="N193" s="230" t="s">
        <v>45</v>
      </c>
      <c r="O193" s="86"/>
      <c r="P193" s="231">
        <f>O193*H193</f>
        <v>0</v>
      </c>
      <c r="Q193" s="231">
        <v>0</v>
      </c>
      <c r="R193" s="231">
        <f>Q193*H193</f>
        <v>0</v>
      </c>
      <c r="S193" s="231">
        <v>0</v>
      </c>
      <c r="T193" s="232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33" t="s">
        <v>149</v>
      </c>
      <c r="AT193" s="233" t="s">
        <v>145</v>
      </c>
      <c r="AU193" s="233" t="s">
        <v>82</v>
      </c>
      <c r="AY193" s="19" t="s">
        <v>142</v>
      </c>
      <c r="BE193" s="234">
        <f>IF(N193="základní",J193,0)</f>
        <v>0</v>
      </c>
      <c r="BF193" s="234">
        <f>IF(N193="snížená",J193,0)</f>
        <v>0</v>
      </c>
      <c r="BG193" s="234">
        <f>IF(N193="zákl. přenesená",J193,0)</f>
        <v>0</v>
      </c>
      <c r="BH193" s="234">
        <f>IF(N193="sníž. přenesená",J193,0)</f>
        <v>0</v>
      </c>
      <c r="BI193" s="234">
        <f>IF(N193="nulová",J193,0)</f>
        <v>0</v>
      </c>
      <c r="BJ193" s="19" t="s">
        <v>82</v>
      </c>
      <c r="BK193" s="234">
        <f>ROUND(I193*H193,2)</f>
        <v>0</v>
      </c>
      <c r="BL193" s="19" t="s">
        <v>149</v>
      </c>
      <c r="BM193" s="233" t="s">
        <v>1917</v>
      </c>
    </row>
    <row r="194" s="2" customFormat="1" ht="16.5" customHeight="1">
      <c r="A194" s="40"/>
      <c r="B194" s="41"/>
      <c r="C194" s="221" t="s">
        <v>648</v>
      </c>
      <c r="D194" s="221" t="s">
        <v>145</v>
      </c>
      <c r="E194" s="222" t="s">
        <v>1918</v>
      </c>
      <c r="F194" s="223" t="s">
        <v>1919</v>
      </c>
      <c r="G194" s="224" t="s">
        <v>174</v>
      </c>
      <c r="H194" s="225">
        <v>70</v>
      </c>
      <c r="I194" s="226"/>
      <c r="J194" s="227">
        <f>ROUND(I194*H194,2)</f>
        <v>0</v>
      </c>
      <c r="K194" s="228"/>
      <c r="L194" s="46"/>
      <c r="M194" s="229" t="s">
        <v>19</v>
      </c>
      <c r="N194" s="230" t="s">
        <v>45</v>
      </c>
      <c r="O194" s="86"/>
      <c r="P194" s="231">
        <f>O194*H194</f>
        <v>0</v>
      </c>
      <c r="Q194" s="231">
        <v>0</v>
      </c>
      <c r="R194" s="231">
        <f>Q194*H194</f>
        <v>0</v>
      </c>
      <c r="S194" s="231">
        <v>0</v>
      </c>
      <c r="T194" s="232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33" t="s">
        <v>149</v>
      </c>
      <c r="AT194" s="233" t="s">
        <v>145</v>
      </c>
      <c r="AU194" s="233" t="s">
        <v>82</v>
      </c>
      <c r="AY194" s="19" t="s">
        <v>142</v>
      </c>
      <c r="BE194" s="234">
        <f>IF(N194="základní",J194,0)</f>
        <v>0</v>
      </c>
      <c r="BF194" s="234">
        <f>IF(N194="snížená",J194,0)</f>
        <v>0</v>
      </c>
      <c r="BG194" s="234">
        <f>IF(N194="zákl. přenesená",J194,0)</f>
        <v>0</v>
      </c>
      <c r="BH194" s="234">
        <f>IF(N194="sníž. přenesená",J194,0)</f>
        <v>0</v>
      </c>
      <c r="BI194" s="234">
        <f>IF(N194="nulová",J194,0)</f>
        <v>0</v>
      </c>
      <c r="BJ194" s="19" t="s">
        <v>82</v>
      </c>
      <c r="BK194" s="234">
        <f>ROUND(I194*H194,2)</f>
        <v>0</v>
      </c>
      <c r="BL194" s="19" t="s">
        <v>149</v>
      </c>
      <c r="BM194" s="233" t="s">
        <v>1920</v>
      </c>
    </row>
    <row r="195" s="12" customFormat="1" ht="25.92" customHeight="1">
      <c r="A195" s="12"/>
      <c r="B195" s="205"/>
      <c r="C195" s="206"/>
      <c r="D195" s="207" t="s">
        <v>73</v>
      </c>
      <c r="E195" s="208" t="s">
        <v>1921</v>
      </c>
      <c r="F195" s="208" t="s">
        <v>1922</v>
      </c>
      <c r="G195" s="206"/>
      <c r="H195" s="206"/>
      <c r="I195" s="209"/>
      <c r="J195" s="210">
        <f>BK195</f>
        <v>0</v>
      </c>
      <c r="K195" s="206"/>
      <c r="L195" s="211"/>
      <c r="M195" s="212"/>
      <c r="N195" s="213"/>
      <c r="O195" s="213"/>
      <c r="P195" s="214">
        <f>SUM(P196:P201)</f>
        <v>0</v>
      </c>
      <c r="Q195" s="213"/>
      <c r="R195" s="214">
        <f>SUM(R196:R201)</f>
        <v>0</v>
      </c>
      <c r="S195" s="213"/>
      <c r="T195" s="215">
        <f>SUM(T196:T201)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6" t="s">
        <v>82</v>
      </c>
      <c r="AT195" s="217" t="s">
        <v>73</v>
      </c>
      <c r="AU195" s="217" t="s">
        <v>74</v>
      </c>
      <c r="AY195" s="216" t="s">
        <v>142</v>
      </c>
      <c r="BK195" s="218">
        <f>SUM(BK196:BK201)</f>
        <v>0</v>
      </c>
    </row>
    <row r="196" s="2" customFormat="1" ht="16.5" customHeight="1">
      <c r="A196" s="40"/>
      <c r="B196" s="41"/>
      <c r="C196" s="221" t="s">
        <v>652</v>
      </c>
      <c r="D196" s="221" t="s">
        <v>145</v>
      </c>
      <c r="E196" s="222" t="s">
        <v>1923</v>
      </c>
      <c r="F196" s="223" t="s">
        <v>1924</v>
      </c>
      <c r="G196" s="224" t="s">
        <v>1186</v>
      </c>
      <c r="H196" s="225">
        <v>30</v>
      </c>
      <c r="I196" s="226"/>
      <c r="J196" s="227">
        <f>ROUND(I196*H196,2)</f>
        <v>0</v>
      </c>
      <c r="K196" s="228"/>
      <c r="L196" s="46"/>
      <c r="M196" s="229" t="s">
        <v>19</v>
      </c>
      <c r="N196" s="230" t="s">
        <v>45</v>
      </c>
      <c r="O196" s="86"/>
      <c r="P196" s="231">
        <f>O196*H196</f>
        <v>0</v>
      </c>
      <c r="Q196" s="231">
        <v>0</v>
      </c>
      <c r="R196" s="231">
        <f>Q196*H196</f>
        <v>0</v>
      </c>
      <c r="S196" s="231">
        <v>0</v>
      </c>
      <c r="T196" s="232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33" t="s">
        <v>149</v>
      </c>
      <c r="AT196" s="233" t="s">
        <v>145</v>
      </c>
      <c r="AU196" s="233" t="s">
        <v>82</v>
      </c>
      <c r="AY196" s="19" t="s">
        <v>142</v>
      </c>
      <c r="BE196" s="234">
        <f>IF(N196="základní",J196,0)</f>
        <v>0</v>
      </c>
      <c r="BF196" s="234">
        <f>IF(N196="snížená",J196,0)</f>
        <v>0</v>
      </c>
      <c r="BG196" s="234">
        <f>IF(N196="zákl. přenesená",J196,0)</f>
        <v>0</v>
      </c>
      <c r="BH196" s="234">
        <f>IF(N196="sníž. přenesená",J196,0)</f>
        <v>0</v>
      </c>
      <c r="BI196" s="234">
        <f>IF(N196="nulová",J196,0)</f>
        <v>0</v>
      </c>
      <c r="BJ196" s="19" t="s">
        <v>82</v>
      </c>
      <c r="BK196" s="234">
        <f>ROUND(I196*H196,2)</f>
        <v>0</v>
      </c>
      <c r="BL196" s="19" t="s">
        <v>149</v>
      </c>
      <c r="BM196" s="233" t="s">
        <v>1925</v>
      </c>
    </row>
    <row r="197" s="2" customFormat="1" ht="16.5" customHeight="1">
      <c r="A197" s="40"/>
      <c r="B197" s="41"/>
      <c r="C197" s="221" t="s">
        <v>657</v>
      </c>
      <c r="D197" s="221" t="s">
        <v>145</v>
      </c>
      <c r="E197" s="222" t="s">
        <v>1926</v>
      </c>
      <c r="F197" s="223" t="s">
        <v>1927</v>
      </c>
      <c r="G197" s="224" t="s">
        <v>1186</v>
      </c>
      <c r="H197" s="225">
        <v>30</v>
      </c>
      <c r="I197" s="226"/>
      <c r="J197" s="227">
        <f>ROUND(I197*H197,2)</f>
        <v>0</v>
      </c>
      <c r="K197" s="228"/>
      <c r="L197" s="46"/>
      <c r="M197" s="229" t="s">
        <v>19</v>
      </c>
      <c r="N197" s="230" t="s">
        <v>45</v>
      </c>
      <c r="O197" s="86"/>
      <c r="P197" s="231">
        <f>O197*H197</f>
        <v>0</v>
      </c>
      <c r="Q197" s="231">
        <v>0</v>
      </c>
      <c r="R197" s="231">
        <f>Q197*H197</f>
        <v>0</v>
      </c>
      <c r="S197" s="231">
        <v>0</v>
      </c>
      <c r="T197" s="232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33" t="s">
        <v>149</v>
      </c>
      <c r="AT197" s="233" t="s">
        <v>145</v>
      </c>
      <c r="AU197" s="233" t="s">
        <v>82</v>
      </c>
      <c r="AY197" s="19" t="s">
        <v>142</v>
      </c>
      <c r="BE197" s="234">
        <f>IF(N197="základní",J197,0)</f>
        <v>0</v>
      </c>
      <c r="BF197" s="234">
        <f>IF(N197="snížená",J197,0)</f>
        <v>0</v>
      </c>
      <c r="BG197" s="234">
        <f>IF(N197="zákl. přenesená",J197,0)</f>
        <v>0</v>
      </c>
      <c r="BH197" s="234">
        <f>IF(N197="sníž. přenesená",J197,0)</f>
        <v>0</v>
      </c>
      <c r="BI197" s="234">
        <f>IF(N197="nulová",J197,0)</f>
        <v>0</v>
      </c>
      <c r="BJ197" s="19" t="s">
        <v>82</v>
      </c>
      <c r="BK197" s="234">
        <f>ROUND(I197*H197,2)</f>
        <v>0</v>
      </c>
      <c r="BL197" s="19" t="s">
        <v>149</v>
      </c>
      <c r="BM197" s="233" t="s">
        <v>1928</v>
      </c>
    </row>
    <row r="198" s="2" customFormat="1" ht="16.5" customHeight="1">
      <c r="A198" s="40"/>
      <c r="B198" s="41"/>
      <c r="C198" s="221" t="s">
        <v>661</v>
      </c>
      <c r="D198" s="221" t="s">
        <v>145</v>
      </c>
      <c r="E198" s="222" t="s">
        <v>1929</v>
      </c>
      <c r="F198" s="223" t="s">
        <v>1930</v>
      </c>
      <c r="G198" s="224" t="s">
        <v>1186</v>
      </c>
      <c r="H198" s="225">
        <v>6</v>
      </c>
      <c r="I198" s="226"/>
      <c r="J198" s="227">
        <f>ROUND(I198*H198,2)</f>
        <v>0</v>
      </c>
      <c r="K198" s="228"/>
      <c r="L198" s="46"/>
      <c r="M198" s="229" t="s">
        <v>19</v>
      </c>
      <c r="N198" s="230" t="s">
        <v>45</v>
      </c>
      <c r="O198" s="86"/>
      <c r="P198" s="231">
        <f>O198*H198</f>
        <v>0</v>
      </c>
      <c r="Q198" s="231">
        <v>0</v>
      </c>
      <c r="R198" s="231">
        <f>Q198*H198</f>
        <v>0</v>
      </c>
      <c r="S198" s="231">
        <v>0</v>
      </c>
      <c r="T198" s="232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33" t="s">
        <v>149</v>
      </c>
      <c r="AT198" s="233" t="s">
        <v>145</v>
      </c>
      <c r="AU198" s="233" t="s">
        <v>82</v>
      </c>
      <c r="AY198" s="19" t="s">
        <v>142</v>
      </c>
      <c r="BE198" s="234">
        <f>IF(N198="základní",J198,0)</f>
        <v>0</v>
      </c>
      <c r="BF198" s="234">
        <f>IF(N198="snížená",J198,0)</f>
        <v>0</v>
      </c>
      <c r="BG198" s="234">
        <f>IF(N198="zákl. přenesená",J198,0)</f>
        <v>0</v>
      </c>
      <c r="BH198" s="234">
        <f>IF(N198="sníž. přenesená",J198,0)</f>
        <v>0</v>
      </c>
      <c r="BI198" s="234">
        <f>IF(N198="nulová",J198,0)</f>
        <v>0</v>
      </c>
      <c r="BJ198" s="19" t="s">
        <v>82</v>
      </c>
      <c r="BK198" s="234">
        <f>ROUND(I198*H198,2)</f>
        <v>0</v>
      </c>
      <c r="BL198" s="19" t="s">
        <v>149</v>
      </c>
      <c r="BM198" s="233" t="s">
        <v>1931</v>
      </c>
    </row>
    <row r="199" s="2" customFormat="1" ht="16.5" customHeight="1">
      <c r="A199" s="40"/>
      <c r="B199" s="41"/>
      <c r="C199" s="221" t="s">
        <v>665</v>
      </c>
      <c r="D199" s="221" t="s">
        <v>145</v>
      </c>
      <c r="E199" s="222" t="s">
        <v>1932</v>
      </c>
      <c r="F199" s="223" t="s">
        <v>1933</v>
      </c>
      <c r="G199" s="224" t="s">
        <v>208</v>
      </c>
      <c r="H199" s="225">
        <v>950</v>
      </c>
      <c r="I199" s="226"/>
      <c r="J199" s="227">
        <f>ROUND(I199*H199,2)</f>
        <v>0</v>
      </c>
      <c r="K199" s="228"/>
      <c r="L199" s="46"/>
      <c r="M199" s="229" t="s">
        <v>19</v>
      </c>
      <c r="N199" s="230" t="s">
        <v>45</v>
      </c>
      <c r="O199" s="86"/>
      <c r="P199" s="231">
        <f>O199*H199</f>
        <v>0</v>
      </c>
      <c r="Q199" s="231">
        <v>0</v>
      </c>
      <c r="R199" s="231">
        <f>Q199*H199</f>
        <v>0</v>
      </c>
      <c r="S199" s="231">
        <v>0</v>
      </c>
      <c r="T199" s="232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33" t="s">
        <v>149</v>
      </c>
      <c r="AT199" s="233" t="s">
        <v>145</v>
      </c>
      <c r="AU199" s="233" t="s">
        <v>82</v>
      </c>
      <c r="AY199" s="19" t="s">
        <v>142</v>
      </c>
      <c r="BE199" s="234">
        <f>IF(N199="základní",J199,0)</f>
        <v>0</v>
      </c>
      <c r="BF199" s="234">
        <f>IF(N199="snížená",J199,0)</f>
        <v>0</v>
      </c>
      <c r="BG199" s="234">
        <f>IF(N199="zákl. přenesená",J199,0)</f>
        <v>0</v>
      </c>
      <c r="BH199" s="234">
        <f>IF(N199="sníž. přenesená",J199,0)</f>
        <v>0</v>
      </c>
      <c r="BI199" s="234">
        <f>IF(N199="nulová",J199,0)</f>
        <v>0</v>
      </c>
      <c r="BJ199" s="19" t="s">
        <v>82</v>
      </c>
      <c r="BK199" s="234">
        <f>ROUND(I199*H199,2)</f>
        <v>0</v>
      </c>
      <c r="BL199" s="19" t="s">
        <v>149</v>
      </c>
      <c r="BM199" s="233" t="s">
        <v>1934</v>
      </c>
    </row>
    <row r="200" s="2" customFormat="1" ht="16.5" customHeight="1">
      <c r="A200" s="40"/>
      <c r="B200" s="41"/>
      <c r="C200" s="221" t="s">
        <v>671</v>
      </c>
      <c r="D200" s="221" t="s">
        <v>145</v>
      </c>
      <c r="E200" s="222" t="s">
        <v>1935</v>
      </c>
      <c r="F200" s="223" t="s">
        <v>1936</v>
      </c>
      <c r="G200" s="224" t="s">
        <v>1186</v>
      </c>
      <c r="H200" s="225">
        <v>5</v>
      </c>
      <c r="I200" s="226"/>
      <c r="J200" s="227">
        <f>ROUND(I200*H200,2)</f>
        <v>0</v>
      </c>
      <c r="K200" s="228"/>
      <c r="L200" s="46"/>
      <c r="M200" s="229" t="s">
        <v>19</v>
      </c>
      <c r="N200" s="230" t="s">
        <v>45</v>
      </c>
      <c r="O200" s="86"/>
      <c r="P200" s="231">
        <f>O200*H200</f>
        <v>0</v>
      </c>
      <c r="Q200" s="231">
        <v>0</v>
      </c>
      <c r="R200" s="231">
        <f>Q200*H200</f>
        <v>0</v>
      </c>
      <c r="S200" s="231">
        <v>0</v>
      </c>
      <c r="T200" s="232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33" t="s">
        <v>149</v>
      </c>
      <c r="AT200" s="233" t="s">
        <v>145</v>
      </c>
      <c r="AU200" s="233" t="s">
        <v>82</v>
      </c>
      <c r="AY200" s="19" t="s">
        <v>142</v>
      </c>
      <c r="BE200" s="234">
        <f>IF(N200="základní",J200,0)</f>
        <v>0</v>
      </c>
      <c r="BF200" s="234">
        <f>IF(N200="snížená",J200,0)</f>
        <v>0</v>
      </c>
      <c r="BG200" s="234">
        <f>IF(N200="zákl. přenesená",J200,0)</f>
        <v>0</v>
      </c>
      <c r="BH200" s="234">
        <f>IF(N200="sníž. přenesená",J200,0)</f>
        <v>0</v>
      </c>
      <c r="BI200" s="234">
        <f>IF(N200="nulová",J200,0)</f>
        <v>0</v>
      </c>
      <c r="BJ200" s="19" t="s">
        <v>82</v>
      </c>
      <c r="BK200" s="234">
        <f>ROUND(I200*H200,2)</f>
        <v>0</v>
      </c>
      <c r="BL200" s="19" t="s">
        <v>149</v>
      </c>
      <c r="BM200" s="233" t="s">
        <v>1937</v>
      </c>
    </row>
    <row r="201" s="2" customFormat="1" ht="16.5" customHeight="1">
      <c r="A201" s="40"/>
      <c r="B201" s="41"/>
      <c r="C201" s="221" t="s">
        <v>676</v>
      </c>
      <c r="D201" s="221" t="s">
        <v>145</v>
      </c>
      <c r="E201" s="222" t="s">
        <v>1938</v>
      </c>
      <c r="F201" s="223" t="s">
        <v>1939</v>
      </c>
      <c r="G201" s="224" t="s">
        <v>1186</v>
      </c>
      <c r="H201" s="225">
        <v>10</v>
      </c>
      <c r="I201" s="226"/>
      <c r="J201" s="227">
        <f>ROUND(I201*H201,2)</f>
        <v>0</v>
      </c>
      <c r="K201" s="228"/>
      <c r="L201" s="46"/>
      <c r="M201" s="229" t="s">
        <v>19</v>
      </c>
      <c r="N201" s="230" t="s">
        <v>45</v>
      </c>
      <c r="O201" s="86"/>
      <c r="P201" s="231">
        <f>O201*H201</f>
        <v>0</v>
      </c>
      <c r="Q201" s="231">
        <v>0</v>
      </c>
      <c r="R201" s="231">
        <f>Q201*H201</f>
        <v>0</v>
      </c>
      <c r="S201" s="231">
        <v>0</v>
      </c>
      <c r="T201" s="232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33" t="s">
        <v>149</v>
      </c>
      <c r="AT201" s="233" t="s">
        <v>145</v>
      </c>
      <c r="AU201" s="233" t="s">
        <v>82</v>
      </c>
      <c r="AY201" s="19" t="s">
        <v>142</v>
      </c>
      <c r="BE201" s="234">
        <f>IF(N201="základní",J201,0)</f>
        <v>0</v>
      </c>
      <c r="BF201" s="234">
        <f>IF(N201="snížená",J201,0)</f>
        <v>0</v>
      </c>
      <c r="BG201" s="234">
        <f>IF(N201="zákl. přenesená",J201,0)</f>
        <v>0</v>
      </c>
      <c r="BH201" s="234">
        <f>IF(N201="sníž. přenesená",J201,0)</f>
        <v>0</v>
      </c>
      <c r="BI201" s="234">
        <f>IF(N201="nulová",J201,0)</f>
        <v>0</v>
      </c>
      <c r="BJ201" s="19" t="s">
        <v>82</v>
      </c>
      <c r="BK201" s="234">
        <f>ROUND(I201*H201,2)</f>
        <v>0</v>
      </c>
      <c r="BL201" s="19" t="s">
        <v>149</v>
      </c>
      <c r="BM201" s="233" t="s">
        <v>1940</v>
      </c>
    </row>
    <row r="202" s="12" customFormat="1" ht="25.92" customHeight="1">
      <c r="A202" s="12"/>
      <c r="B202" s="205"/>
      <c r="C202" s="206"/>
      <c r="D202" s="207" t="s">
        <v>73</v>
      </c>
      <c r="E202" s="208" t="s">
        <v>1941</v>
      </c>
      <c r="F202" s="208" t="s">
        <v>1942</v>
      </c>
      <c r="G202" s="206"/>
      <c r="H202" s="206"/>
      <c r="I202" s="209"/>
      <c r="J202" s="210">
        <f>BK202</f>
        <v>0</v>
      </c>
      <c r="K202" s="206"/>
      <c r="L202" s="211"/>
      <c r="M202" s="212"/>
      <c r="N202" s="213"/>
      <c r="O202" s="213"/>
      <c r="P202" s="214">
        <f>SUM(P203:P206)</f>
        <v>0</v>
      </c>
      <c r="Q202" s="213"/>
      <c r="R202" s="214">
        <f>SUM(R203:R206)</f>
        <v>0</v>
      </c>
      <c r="S202" s="213"/>
      <c r="T202" s="215">
        <f>SUM(T203:T206)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16" t="s">
        <v>82</v>
      </c>
      <c r="AT202" s="217" t="s">
        <v>73</v>
      </c>
      <c r="AU202" s="217" t="s">
        <v>74</v>
      </c>
      <c r="AY202" s="216" t="s">
        <v>142</v>
      </c>
      <c r="BK202" s="218">
        <f>SUM(BK203:BK206)</f>
        <v>0</v>
      </c>
    </row>
    <row r="203" s="2" customFormat="1" ht="16.5" customHeight="1">
      <c r="A203" s="40"/>
      <c r="B203" s="41"/>
      <c r="C203" s="221" t="s">
        <v>680</v>
      </c>
      <c r="D203" s="221" t="s">
        <v>145</v>
      </c>
      <c r="E203" s="222" t="s">
        <v>1943</v>
      </c>
      <c r="F203" s="223" t="s">
        <v>1944</v>
      </c>
      <c r="G203" s="224" t="s">
        <v>271</v>
      </c>
      <c r="H203" s="225">
        <v>1</v>
      </c>
      <c r="I203" s="226"/>
      <c r="J203" s="227">
        <f>ROUND(I203*H203,2)</f>
        <v>0</v>
      </c>
      <c r="K203" s="228"/>
      <c r="L203" s="46"/>
      <c r="M203" s="229" t="s">
        <v>19</v>
      </c>
      <c r="N203" s="230" t="s">
        <v>45</v>
      </c>
      <c r="O203" s="86"/>
      <c r="P203" s="231">
        <f>O203*H203</f>
        <v>0</v>
      </c>
      <c r="Q203" s="231">
        <v>0</v>
      </c>
      <c r="R203" s="231">
        <f>Q203*H203</f>
        <v>0</v>
      </c>
      <c r="S203" s="231">
        <v>0</v>
      </c>
      <c r="T203" s="232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33" t="s">
        <v>149</v>
      </c>
      <c r="AT203" s="233" t="s">
        <v>145</v>
      </c>
      <c r="AU203" s="233" t="s">
        <v>82</v>
      </c>
      <c r="AY203" s="19" t="s">
        <v>142</v>
      </c>
      <c r="BE203" s="234">
        <f>IF(N203="základní",J203,0)</f>
        <v>0</v>
      </c>
      <c r="BF203" s="234">
        <f>IF(N203="snížená",J203,0)</f>
        <v>0</v>
      </c>
      <c r="BG203" s="234">
        <f>IF(N203="zákl. přenesená",J203,0)</f>
        <v>0</v>
      </c>
      <c r="BH203" s="234">
        <f>IF(N203="sníž. přenesená",J203,0)</f>
        <v>0</v>
      </c>
      <c r="BI203" s="234">
        <f>IF(N203="nulová",J203,0)</f>
        <v>0</v>
      </c>
      <c r="BJ203" s="19" t="s">
        <v>82</v>
      </c>
      <c r="BK203" s="234">
        <f>ROUND(I203*H203,2)</f>
        <v>0</v>
      </c>
      <c r="BL203" s="19" t="s">
        <v>149</v>
      </c>
      <c r="BM203" s="233" t="s">
        <v>1945</v>
      </c>
    </row>
    <row r="204" s="2" customFormat="1" ht="16.5" customHeight="1">
      <c r="A204" s="40"/>
      <c r="B204" s="41"/>
      <c r="C204" s="221" t="s">
        <v>686</v>
      </c>
      <c r="D204" s="221" t="s">
        <v>145</v>
      </c>
      <c r="E204" s="222" t="s">
        <v>1946</v>
      </c>
      <c r="F204" s="223" t="s">
        <v>1947</v>
      </c>
      <c r="G204" s="224" t="s">
        <v>271</v>
      </c>
      <c r="H204" s="225">
        <v>1</v>
      </c>
      <c r="I204" s="226"/>
      <c r="J204" s="227">
        <f>ROUND(I204*H204,2)</f>
        <v>0</v>
      </c>
      <c r="K204" s="228"/>
      <c r="L204" s="46"/>
      <c r="M204" s="229" t="s">
        <v>19</v>
      </c>
      <c r="N204" s="230" t="s">
        <v>45</v>
      </c>
      <c r="O204" s="86"/>
      <c r="P204" s="231">
        <f>O204*H204</f>
        <v>0</v>
      </c>
      <c r="Q204" s="231">
        <v>0</v>
      </c>
      <c r="R204" s="231">
        <f>Q204*H204</f>
        <v>0</v>
      </c>
      <c r="S204" s="231">
        <v>0</v>
      </c>
      <c r="T204" s="232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33" t="s">
        <v>149</v>
      </c>
      <c r="AT204" s="233" t="s">
        <v>145</v>
      </c>
      <c r="AU204" s="233" t="s">
        <v>82</v>
      </c>
      <c r="AY204" s="19" t="s">
        <v>142</v>
      </c>
      <c r="BE204" s="234">
        <f>IF(N204="základní",J204,0)</f>
        <v>0</v>
      </c>
      <c r="BF204" s="234">
        <f>IF(N204="snížená",J204,0)</f>
        <v>0</v>
      </c>
      <c r="BG204" s="234">
        <f>IF(N204="zákl. přenesená",J204,0)</f>
        <v>0</v>
      </c>
      <c r="BH204" s="234">
        <f>IF(N204="sníž. přenesená",J204,0)</f>
        <v>0</v>
      </c>
      <c r="BI204" s="234">
        <f>IF(N204="nulová",J204,0)</f>
        <v>0</v>
      </c>
      <c r="BJ204" s="19" t="s">
        <v>82</v>
      </c>
      <c r="BK204" s="234">
        <f>ROUND(I204*H204,2)</f>
        <v>0</v>
      </c>
      <c r="BL204" s="19" t="s">
        <v>149</v>
      </c>
      <c r="BM204" s="233" t="s">
        <v>1948</v>
      </c>
    </row>
    <row r="205" s="2" customFormat="1" ht="16.5" customHeight="1">
      <c r="A205" s="40"/>
      <c r="B205" s="41"/>
      <c r="C205" s="221" t="s">
        <v>690</v>
      </c>
      <c r="D205" s="221" t="s">
        <v>145</v>
      </c>
      <c r="E205" s="222" t="s">
        <v>1949</v>
      </c>
      <c r="F205" s="223" t="s">
        <v>1950</v>
      </c>
      <c r="G205" s="224" t="s">
        <v>1186</v>
      </c>
      <c r="H205" s="225">
        <v>2</v>
      </c>
      <c r="I205" s="226"/>
      <c r="J205" s="227">
        <f>ROUND(I205*H205,2)</f>
        <v>0</v>
      </c>
      <c r="K205" s="228"/>
      <c r="L205" s="46"/>
      <c r="M205" s="229" t="s">
        <v>19</v>
      </c>
      <c r="N205" s="230" t="s">
        <v>45</v>
      </c>
      <c r="O205" s="86"/>
      <c r="P205" s="231">
        <f>O205*H205</f>
        <v>0</v>
      </c>
      <c r="Q205" s="231">
        <v>0</v>
      </c>
      <c r="R205" s="231">
        <f>Q205*H205</f>
        <v>0</v>
      </c>
      <c r="S205" s="231">
        <v>0</v>
      </c>
      <c r="T205" s="232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33" t="s">
        <v>149</v>
      </c>
      <c r="AT205" s="233" t="s">
        <v>145</v>
      </c>
      <c r="AU205" s="233" t="s">
        <v>82</v>
      </c>
      <c r="AY205" s="19" t="s">
        <v>142</v>
      </c>
      <c r="BE205" s="234">
        <f>IF(N205="základní",J205,0)</f>
        <v>0</v>
      </c>
      <c r="BF205" s="234">
        <f>IF(N205="snížená",J205,0)</f>
        <v>0</v>
      </c>
      <c r="BG205" s="234">
        <f>IF(N205="zákl. přenesená",J205,0)</f>
        <v>0</v>
      </c>
      <c r="BH205" s="234">
        <f>IF(N205="sníž. přenesená",J205,0)</f>
        <v>0</v>
      </c>
      <c r="BI205" s="234">
        <f>IF(N205="nulová",J205,0)</f>
        <v>0</v>
      </c>
      <c r="BJ205" s="19" t="s">
        <v>82</v>
      </c>
      <c r="BK205" s="234">
        <f>ROUND(I205*H205,2)</f>
        <v>0</v>
      </c>
      <c r="BL205" s="19" t="s">
        <v>149</v>
      </c>
      <c r="BM205" s="233" t="s">
        <v>1951</v>
      </c>
    </row>
    <row r="206" s="2" customFormat="1" ht="16.5" customHeight="1">
      <c r="A206" s="40"/>
      <c r="B206" s="41"/>
      <c r="C206" s="221" t="s">
        <v>695</v>
      </c>
      <c r="D206" s="221" t="s">
        <v>145</v>
      </c>
      <c r="E206" s="222" t="s">
        <v>1952</v>
      </c>
      <c r="F206" s="223" t="s">
        <v>1953</v>
      </c>
      <c r="G206" s="224" t="s">
        <v>1186</v>
      </c>
      <c r="H206" s="225">
        <v>2</v>
      </c>
      <c r="I206" s="226"/>
      <c r="J206" s="227">
        <f>ROUND(I206*H206,2)</f>
        <v>0</v>
      </c>
      <c r="K206" s="228"/>
      <c r="L206" s="46"/>
      <c r="M206" s="302" t="s">
        <v>19</v>
      </c>
      <c r="N206" s="303" t="s">
        <v>45</v>
      </c>
      <c r="O206" s="296"/>
      <c r="P206" s="300">
        <f>O206*H206</f>
        <v>0</v>
      </c>
      <c r="Q206" s="300">
        <v>0</v>
      </c>
      <c r="R206" s="300">
        <f>Q206*H206</f>
        <v>0</v>
      </c>
      <c r="S206" s="300">
        <v>0</v>
      </c>
      <c r="T206" s="301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33" t="s">
        <v>149</v>
      </c>
      <c r="AT206" s="233" t="s">
        <v>145</v>
      </c>
      <c r="AU206" s="233" t="s">
        <v>82</v>
      </c>
      <c r="AY206" s="19" t="s">
        <v>142</v>
      </c>
      <c r="BE206" s="234">
        <f>IF(N206="základní",J206,0)</f>
        <v>0</v>
      </c>
      <c r="BF206" s="234">
        <f>IF(N206="snížená",J206,0)</f>
        <v>0</v>
      </c>
      <c r="BG206" s="234">
        <f>IF(N206="zákl. přenesená",J206,0)</f>
        <v>0</v>
      </c>
      <c r="BH206" s="234">
        <f>IF(N206="sníž. přenesená",J206,0)</f>
        <v>0</v>
      </c>
      <c r="BI206" s="234">
        <f>IF(N206="nulová",J206,0)</f>
        <v>0</v>
      </c>
      <c r="BJ206" s="19" t="s">
        <v>82</v>
      </c>
      <c r="BK206" s="234">
        <f>ROUND(I206*H206,2)</f>
        <v>0</v>
      </c>
      <c r="BL206" s="19" t="s">
        <v>149</v>
      </c>
      <c r="BM206" s="233" t="s">
        <v>1954</v>
      </c>
    </row>
    <row r="207" s="2" customFormat="1" ht="6.96" customHeight="1">
      <c r="A207" s="40"/>
      <c r="B207" s="61"/>
      <c r="C207" s="62"/>
      <c r="D207" s="62"/>
      <c r="E207" s="62"/>
      <c r="F207" s="62"/>
      <c r="G207" s="62"/>
      <c r="H207" s="62"/>
      <c r="I207" s="168"/>
      <c r="J207" s="62"/>
      <c r="K207" s="62"/>
      <c r="L207" s="46"/>
      <c r="M207" s="40"/>
      <c r="O207" s="40"/>
      <c r="P207" s="40"/>
      <c r="Q207" s="40"/>
      <c r="R207" s="40"/>
      <c r="S207" s="40"/>
      <c r="T207" s="40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</row>
  </sheetData>
  <sheetProtection sheet="1" autoFilter="0" formatColumns="0" formatRows="0" objects="1" scenarios="1" spinCount="100000" saltValue="3AnW92pS5Q1Xir0NO9LyOjp907UFBqzXaIHPj3vlfZVP/YubOqouFZ57MfNra4qBYM31hwlMKmWfhPRr/stEcg==" hashValue="KpQls+8cAl/4sZ0B8rbUZWvNicKooE2Hi+63d51FPcZYNxxayvYFRWyUDLJ6LpIKMnvYpzWksssh/k/oLm4CgA==" algorithmName="SHA-512" password="CC35"/>
  <autoFilter ref="C85:K206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0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99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22"/>
      <c r="AT3" s="19" t="s">
        <v>84</v>
      </c>
    </row>
    <row r="4" s="1" customFormat="1" ht="24.96" customHeight="1">
      <c r="B4" s="22"/>
      <c r="D4" s="134" t="s">
        <v>103</v>
      </c>
      <c r="I4" s="130"/>
      <c r="L4" s="22"/>
      <c r="M4" s="135" t="s">
        <v>10</v>
      </c>
      <c r="AT4" s="19" t="s">
        <v>4</v>
      </c>
    </row>
    <row r="5" s="1" customFormat="1" ht="6.96" customHeight="1">
      <c r="B5" s="22"/>
      <c r="I5" s="130"/>
      <c r="L5" s="22"/>
    </row>
    <row r="6" s="1" customFormat="1" ht="12" customHeight="1">
      <c r="B6" s="22"/>
      <c r="D6" s="136" t="s">
        <v>16</v>
      </c>
      <c r="I6" s="130"/>
      <c r="L6" s="22"/>
    </row>
    <row r="7" s="1" customFormat="1" ht="16.5" customHeight="1">
      <c r="B7" s="22"/>
      <c r="E7" s="137" t="str">
        <f>'Rekapitulace stavby'!K6</f>
        <v>Otvovice ON - oprava</v>
      </c>
      <c r="F7" s="136"/>
      <c r="G7" s="136"/>
      <c r="H7" s="136"/>
      <c r="I7" s="130"/>
      <c r="L7" s="22"/>
    </row>
    <row r="8" s="2" customFormat="1" ht="12" customHeight="1">
      <c r="A8" s="40"/>
      <c r="B8" s="46"/>
      <c r="C8" s="40"/>
      <c r="D8" s="136" t="s">
        <v>104</v>
      </c>
      <c r="E8" s="40"/>
      <c r="F8" s="40"/>
      <c r="G8" s="40"/>
      <c r="H8" s="40"/>
      <c r="I8" s="138"/>
      <c r="J8" s="40"/>
      <c r="K8" s="40"/>
      <c r="L8" s="139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0" t="s">
        <v>1955</v>
      </c>
      <c r="F9" s="40"/>
      <c r="G9" s="40"/>
      <c r="H9" s="40"/>
      <c r="I9" s="138"/>
      <c r="J9" s="40"/>
      <c r="K9" s="40"/>
      <c r="L9" s="13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38"/>
      <c r="J10" s="40"/>
      <c r="K10" s="40"/>
      <c r="L10" s="13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6" t="s">
        <v>18</v>
      </c>
      <c r="E11" s="40"/>
      <c r="F11" s="141" t="s">
        <v>19</v>
      </c>
      <c r="G11" s="40"/>
      <c r="H11" s="40"/>
      <c r="I11" s="142" t="s">
        <v>20</v>
      </c>
      <c r="J11" s="141" t="s">
        <v>19</v>
      </c>
      <c r="K11" s="40"/>
      <c r="L11" s="13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6" t="s">
        <v>21</v>
      </c>
      <c r="E12" s="40"/>
      <c r="F12" s="141" t="s">
        <v>22</v>
      </c>
      <c r="G12" s="40"/>
      <c r="H12" s="40"/>
      <c r="I12" s="142" t="s">
        <v>23</v>
      </c>
      <c r="J12" s="143" t="str">
        <f>'Rekapitulace stavby'!AN8</f>
        <v>22. 5. 2020</v>
      </c>
      <c r="K12" s="40"/>
      <c r="L12" s="13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38"/>
      <c r="J13" s="40"/>
      <c r="K13" s="40"/>
      <c r="L13" s="13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6" t="s">
        <v>25</v>
      </c>
      <c r="E14" s="40"/>
      <c r="F14" s="40"/>
      <c r="G14" s="40"/>
      <c r="H14" s="40"/>
      <c r="I14" s="142" t="s">
        <v>26</v>
      </c>
      <c r="J14" s="141" t="s">
        <v>27</v>
      </c>
      <c r="K14" s="40"/>
      <c r="L14" s="13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1" t="s">
        <v>28</v>
      </c>
      <c r="F15" s="40"/>
      <c r="G15" s="40"/>
      <c r="H15" s="40"/>
      <c r="I15" s="142" t="s">
        <v>29</v>
      </c>
      <c r="J15" s="141" t="s">
        <v>30</v>
      </c>
      <c r="K15" s="40"/>
      <c r="L15" s="13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38"/>
      <c r="J16" s="40"/>
      <c r="K16" s="40"/>
      <c r="L16" s="13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6" t="s">
        <v>31</v>
      </c>
      <c r="E17" s="40"/>
      <c r="F17" s="40"/>
      <c r="G17" s="40"/>
      <c r="H17" s="40"/>
      <c r="I17" s="142" t="s">
        <v>26</v>
      </c>
      <c r="J17" s="35" t="str">
        <f>'Rekapitulace stavby'!AN13</f>
        <v>Vyplň údaj</v>
      </c>
      <c r="K17" s="40"/>
      <c r="L17" s="13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41"/>
      <c r="G18" s="141"/>
      <c r="H18" s="141"/>
      <c r="I18" s="142" t="s">
        <v>29</v>
      </c>
      <c r="J18" s="35" t="str">
        <f>'Rekapitulace stavby'!AN14</f>
        <v>Vyplň údaj</v>
      </c>
      <c r="K18" s="40"/>
      <c r="L18" s="13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38"/>
      <c r="J19" s="40"/>
      <c r="K19" s="40"/>
      <c r="L19" s="13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6" t="s">
        <v>33</v>
      </c>
      <c r="E20" s="40"/>
      <c r="F20" s="40"/>
      <c r="G20" s="40"/>
      <c r="H20" s="40"/>
      <c r="I20" s="142" t="s">
        <v>26</v>
      </c>
      <c r="J20" s="141" t="str">
        <f>IF('Rekapitulace stavby'!AN16="","",'Rekapitulace stavby'!AN16)</f>
        <v/>
      </c>
      <c r="K20" s="40"/>
      <c r="L20" s="13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1" t="str">
        <f>IF('Rekapitulace stavby'!E17="","",'Rekapitulace stavby'!E17)</f>
        <v xml:space="preserve"> </v>
      </c>
      <c r="F21" s="40"/>
      <c r="G21" s="40"/>
      <c r="H21" s="40"/>
      <c r="I21" s="142" t="s">
        <v>29</v>
      </c>
      <c r="J21" s="141" t="str">
        <f>IF('Rekapitulace stavby'!AN17="","",'Rekapitulace stavby'!AN17)</f>
        <v/>
      </c>
      <c r="K21" s="40"/>
      <c r="L21" s="13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38"/>
      <c r="J22" s="40"/>
      <c r="K22" s="40"/>
      <c r="L22" s="13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6" t="s">
        <v>36</v>
      </c>
      <c r="E23" s="40"/>
      <c r="F23" s="40"/>
      <c r="G23" s="40"/>
      <c r="H23" s="40"/>
      <c r="I23" s="142" t="s">
        <v>26</v>
      </c>
      <c r="J23" s="141" t="s">
        <v>19</v>
      </c>
      <c r="K23" s="40"/>
      <c r="L23" s="13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1" t="s">
        <v>37</v>
      </c>
      <c r="F24" s="40"/>
      <c r="G24" s="40"/>
      <c r="H24" s="40"/>
      <c r="I24" s="142" t="s">
        <v>29</v>
      </c>
      <c r="J24" s="141" t="s">
        <v>19</v>
      </c>
      <c r="K24" s="40"/>
      <c r="L24" s="13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38"/>
      <c r="J25" s="40"/>
      <c r="K25" s="40"/>
      <c r="L25" s="13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6" t="s">
        <v>38</v>
      </c>
      <c r="E26" s="40"/>
      <c r="F26" s="40"/>
      <c r="G26" s="40"/>
      <c r="H26" s="40"/>
      <c r="I26" s="138"/>
      <c r="J26" s="40"/>
      <c r="K26" s="40"/>
      <c r="L26" s="13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4"/>
      <c r="B27" s="145"/>
      <c r="C27" s="144"/>
      <c r="D27" s="144"/>
      <c r="E27" s="146" t="s">
        <v>19</v>
      </c>
      <c r="F27" s="146"/>
      <c r="G27" s="146"/>
      <c r="H27" s="146"/>
      <c r="I27" s="147"/>
      <c r="J27" s="144"/>
      <c r="K27" s="144"/>
      <c r="L27" s="148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38"/>
      <c r="J28" s="40"/>
      <c r="K28" s="40"/>
      <c r="L28" s="13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9"/>
      <c r="E29" s="149"/>
      <c r="F29" s="149"/>
      <c r="G29" s="149"/>
      <c r="H29" s="149"/>
      <c r="I29" s="150"/>
      <c r="J29" s="149"/>
      <c r="K29" s="149"/>
      <c r="L29" s="139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1" t="s">
        <v>40</v>
      </c>
      <c r="E30" s="40"/>
      <c r="F30" s="40"/>
      <c r="G30" s="40"/>
      <c r="H30" s="40"/>
      <c r="I30" s="138"/>
      <c r="J30" s="152">
        <f>ROUND(J95, 2)</f>
        <v>0</v>
      </c>
      <c r="K30" s="40"/>
      <c r="L30" s="13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9"/>
      <c r="E31" s="149"/>
      <c r="F31" s="149"/>
      <c r="G31" s="149"/>
      <c r="H31" s="149"/>
      <c r="I31" s="150"/>
      <c r="J31" s="149"/>
      <c r="K31" s="149"/>
      <c r="L31" s="13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3" t="s">
        <v>42</v>
      </c>
      <c r="G32" s="40"/>
      <c r="H32" s="40"/>
      <c r="I32" s="154" t="s">
        <v>41</v>
      </c>
      <c r="J32" s="153" t="s">
        <v>43</v>
      </c>
      <c r="K32" s="40"/>
      <c r="L32" s="13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5" t="s">
        <v>44</v>
      </c>
      <c r="E33" s="136" t="s">
        <v>45</v>
      </c>
      <c r="F33" s="156">
        <f>ROUND((SUM(BE95:BE225)),  2)</f>
        <v>0</v>
      </c>
      <c r="G33" s="40"/>
      <c r="H33" s="40"/>
      <c r="I33" s="157">
        <v>0.20999999999999999</v>
      </c>
      <c r="J33" s="156">
        <f>ROUND(((SUM(BE95:BE225))*I33),  2)</f>
        <v>0</v>
      </c>
      <c r="K33" s="40"/>
      <c r="L33" s="13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6" t="s">
        <v>46</v>
      </c>
      <c r="F34" s="156">
        <f>ROUND((SUM(BF95:BF225)),  2)</f>
        <v>0</v>
      </c>
      <c r="G34" s="40"/>
      <c r="H34" s="40"/>
      <c r="I34" s="157">
        <v>0.14999999999999999</v>
      </c>
      <c r="J34" s="156">
        <f>ROUND(((SUM(BF95:BF225))*I34),  2)</f>
        <v>0</v>
      </c>
      <c r="K34" s="40"/>
      <c r="L34" s="13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6" t="s">
        <v>47</v>
      </c>
      <c r="F35" s="156">
        <f>ROUND((SUM(BG95:BG225)),  2)</f>
        <v>0</v>
      </c>
      <c r="G35" s="40"/>
      <c r="H35" s="40"/>
      <c r="I35" s="157">
        <v>0.20999999999999999</v>
      </c>
      <c r="J35" s="156">
        <f>0</f>
        <v>0</v>
      </c>
      <c r="K35" s="40"/>
      <c r="L35" s="13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6" t="s">
        <v>48</v>
      </c>
      <c r="F36" s="156">
        <f>ROUND((SUM(BH95:BH225)),  2)</f>
        <v>0</v>
      </c>
      <c r="G36" s="40"/>
      <c r="H36" s="40"/>
      <c r="I36" s="157">
        <v>0.14999999999999999</v>
      </c>
      <c r="J36" s="156">
        <f>0</f>
        <v>0</v>
      </c>
      <c r="K36" s="40"/>
      <c r="L36" s="13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6" t="s">
        <v>49</v>
      </c>
      <c r="F37" s="156">
        <f>ROUND((SUM(BI95:BI225)),  2)</f>
        <v>0</v>
      </c>
      <c r="G37" s="40"/>
      <c r="H37" s="40"/>
      <c r="I37" s="157">
        <v>0</v>
      </c>
      <c r="J37" s="156">
        <f>0</f>
        <v>0</v>
      </c>
      <c r="K37" s="40"/>
      <c r="L37" s="13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38"/>
      <c r="J38" s="40"/>
      <c r="K38" s="40"/>
      <c r="L38" s="13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8"/>
      <c r="D39" s="159" t="s">
        <v>50</v>
      </c>
      <c r="E39" s="160"/>
      <c r="F39" s="160"/>
      <c r="G39" s="161" t="s">
        <v>51</v>
      </c>
      <c r="H39" s="162" t="s">
        <v>52</v>
      </c>
      <c r="I39" s="163"/>
      <c r="J39" s="164">
        <f>SUM(J30:J37)</f>
        <v>0</v>
      </c>
      <c r="K39" s="165"/>
      <c r="L39" s="13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6"/>
      <c r="C40" s="167"/>
      <c r="D40" s="167"/>
      <c r="E40" s="167"/>
      <c r="F40" s="167"/>
      <c r="G40" s="167"/>
      <c r="H40" s="167"/>
      <c r="I40" s="168"/>
      <c r="J40" s="167"/>
      <c r="K40" s="167"/>
      <c r="L40" s="13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1"/>
      <c r="J44" s="170"/>
      <c r="K44" s="170"/>
      <c r="L44" s="139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106</v>
      </c>
      <c r="D45" s="42"/>
      <c r="E45" s="42"/>
      <c r="F45" s="42"/>
      <c r="G45" s="42"/>
      <c r="H45" s="42"/>
      <c r="I45" s="138"/>
      <c r="J45" s="42"/>
      <c r="K45" s="42"/>
      <c r="L45" s="139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38"/>
      <c r="J46" s="42"/>
      <c r="K46" s="42"/>
      <c r="L46" s="13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138"/>
      <c r="J47" s="42"/>
      <c r="K47" s="42"/>
      <c r="L47" s="13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2" t="str">
        <f>E7</f>
        <v>Otvovice ON - oprava</v>
      </c>
      <c r="F48" s="34"/>
      <c r="G48" s="34"/>
      <c r="H48" s="34"/>
      <c r="I48" s="138"/>
      <c r="J48" s="42"/>
      <c r="K48" s="42"/>
      <c r="L48" s="13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104</v>
      </c>
      <c r="D49" s="42"/>
      <c r="E49" s="42"/>
      <c r="F49" s="42"/>
      <c r="G49" s="42"/>
      <c r="H49" s="42"/>
      <c r="I49" s="138"/>
      <c r="J49" s="42"/>
      <c r="K49" s="42"/>
      <c r="L49" s="13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SO.06 - Oprava zpevněných ploch</v>
      </c>
      <c r="F50" s="42"/>
      <c r="G50" s="42"/>
      <c r="H50" s="42"/>
      <c r="I50" s="138"/>
      <c r="J50" s="42"/>
      <c r="K50" s="42"/>
      <c r="L50" s="13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38"/>
      <c r="J51" s="42"/>
      <c r="K51" s="42"/>
      <c r="L51" s="139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Otvovice</v>
      </c>
      <c r="G52" s="42"/>
      <c r="H52" s="42"/>
      <c r="I52" s="142" t="s">
        <v>23</v>
      </c>
      <c r="J52" s="74" t="str">
        <f>IF(J12="","",J12)</f>
        <v>22. 5. 2020</v>
      </c>
      <c r="K52" s="42"/>
      <c r="L52" s="13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38"/>
      <c r="J53" s="42"/>
      <c r="K53" s="42"/>
      <c r="L53" s="13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Správa železnic, státní organizace</v>
      </c>
      <c r="G54" s="42"/>
      <c r="H54" s="42"/>
      <c r="I54" s="142" t="s">
        <v>33</v>
      </c>
      <c r="J54" s="38" t="str">
        <f>E21</f>
        <v xml:space="preserve"> </v>
      </c>
      <c r="K54" s="42"/>
      <c r="L54" s="13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142" t="s">
        <v>36</v>
      </c>
      <c r="J55" s="38" t="str">
        <f>E24</f>
        <v>L. Malý</v>
      </c>
      <c r="K55" s="42"/>
      <c r="L55" s="13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38"/>
      <c r="J56" s="42"/>
      <c r="K56" s="42"/>
      <c r="L56" s="13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3" t="s">
        <v>107</v>
      </c>
      <c r="D57" s="174"/>
      <c r="E57" s="174"/>
      <c r="F57" s="174"/>
      <c r="G57" s="174"/>
      <c r="H57" s="174"/>
      <c r="I57" s="175"/>
      <c r="J57" s="176" t="s">
        <v>108</v>
      </c>
      <c r="K57" s="174"/>
      <c r="L57" s="13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38"/>
      <c r="J58" s="42"/>
      <c r="K58" s="42"/>
      <c r="L58" s="13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7" t="s">
        <v>72</v>
      </c>
      <c r="D59" s="42"/>
      <c r="E59" s="42"/>
      <c r="F59" s="42"/>
      <c r="G59" s="42"/>
      <c r="H59" s="42"/>
      <c r="I59" s="138"/>
      <c r="J59" s="104">
        <f>J95</f>
        <v>0</v>
      </c>
      <c r="K59" s="42"/>
      <c r="L59" s="13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109</v>
      </c>
    </row>
    <row r="60" s="9" customFormat="1" ht="24.96" customHeight="1">
      <c r="A60" s="9"/>
      <c r="B60" s="178"/>
      <c r="C60" s="179"/>
      <c r="D60" s="180" t="s">
        <v>110</v>
      </c>
      <c r="E60" s="181"/>
      <c r="F60" s="181"/>
      <c r="G60" s="181"/>
      <c r="H60" s="181"/>
      <c r="I60" s="182"/>
      <c r="J60" s="183">
        <f>J96</f>
        <v>0</v>
      </c>
      <c r="K60" s="179"/>
      <c r="L60" s="18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5"/>
      <c r="C61" s="186"/>
      <c r="D61" s="187" t="s">
        <v>1956</v>
      </c>
      <c r="E61" s="188"/>
      <c r="F61" s="188"/>
      <c r="G61" s="188"/>
      <c r="H61" s="188"/>
      <c r="I61" s="189"/>
      <c r="J61" s="190">
        <f>J97</f>
        <v>0</v>
      </c>
      <c r="K61" s="186"/>
      <c r="L61" s="19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5"/>
      <c r="C62" s="186"/>
      <c r="D62" s="187" t="s">
        <v>1957</v>
      </c>
      <c r="E62" s="188"/>
      <c r="F62" s="188"/>
      <c r="G62" s="188"/>
      <c r="H62" s="188"/>
      <c r="I62" s="189"/>
      <c r="J62" s="190">
        <f>J127</f>
        <v>0</v>
      </c>
      <c r="K62" s="186"/>
      <c r="L62" s="19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5"/>
      <c r="C63" s="186"/>
      <c r="D63" s="187" t="s">
        <v>111</v>
      </c>
      <c r="E63" s="188"/>
      <c r="F63" s="188"/>
      <c r="G63" s="188"/>
      <c r="H63" s="188"/>
      <c r="I63" s="189"/>
      <c r="J63" s="190">
        <f>J139</f>
        <v>0</v>
      </c>
      <c r="K63" s="186"/>
      <c r="L63" s="19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5"/>
      <c r="C64" s="186"/>
      <c r="D64" s="187" t="s">
        <v>1958</v>
      </c>
      <c r="E64" s="188"/>
      <c r="F64" s="188"/>
      <c r="G64" s="188"/>
      <c r="H64" s="188"/>
      <c r="I64" s="189"/>
      <c r="J64" s="190">
        <f>J141</f>
        <v>0</v>
      </c>
      <c r="K64" s="186"/>
      <c r="L64" s="191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5"/>
      <c r="C65" s="186"/>
      <c r="D65" s="187" t="s">
        <v>1959</v>
      </c>
      <c r="E65" s="188"/>
      <c r="F65" s="188"/>
      <c r="G65" s="188"/>
      <c r="H65" s="188"/>
      <c r="I65" s="189"/>
      <c r="J65" s="190">
        <f>J143</f>
        <v>0</v>
      </c>
      <c r="K65" s="186"/>
      <c r="L65" s="191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5"/>
      <c r="C66" s="186"/>
      <c r="D66" s="187" t="s">
        <v>112</v>
      </c>
      <c r="E66" s="188"/>
      <c r="F66" s="188"/>
      <c r="G66" s="188"/>
      <c r="H66" s="188"/>
      <c r="I66" s="189"/>
      <c r="J66" s="190">
        <f>J169</f>
        <v>0</v>
      </c>
      <c r="K66" s="186"/>
      <c r="L66" s="191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5"/>
      <c r="C67" s="186"/>
      <c r="D67" s="187" t="s">
        <v>113</v>
      </c>
      <c r="E67" s="188"/>
      <c r="F67" s="188"/>
      <c r="G67" s="188"/>
      <c r="H67" s="188"/>
      <c r="I67" s="189"/>
      <c r="J67" s="190">
        <f>J174</f>
        <v>0</v>
      </c>
      <c r="K67" s="186"/>
      <c r="L67" s="191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5"/>
      <c r="C68" s="186"/>
      <c r="D68" s="187" t="s">
        <v>723</v>
      </c>
      <c r="E68" s="188"/>
      <c r="F68" s="188"/>
      <c r="G68" s="188"/>
      <c r="H68" s="188"/>
      <c r="I68" s="189"/>
      <c r="J68" s="190">
        <f>J184</f>
        <v>0</v>
      </c>
      <c r="K68" s="186"/>
      <c r="L68" s="191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5"/>
      <c r="C69" s="186"/>
      <c r="D69" s="187" t="s">
        <v>1960</v>
      </c>
      <c r="E69" s="188"/>
      <c r="F69" s="188"/>
      <c r="G69" s="188"/>
      <c r="H69" s="188"/>
      <c r="I69" s="189"/>
      <c r="J69" s="190">
        <f>J197</f>
        <v>0</v>
      </c>
      <c r="K69" s="186"/>
      <c r="L69" s="191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5"/>
      <c r="C70" s="186"/>
      <c r="D70" s="187" t="s">
        <v>115</v>
      </c>
      <c r="E70" s="188"/>
      <c r="F70" s="188"/>
      <c r="G70" s="188"/>
      <c r="H70" s="188"/>
      <c r="I70" s="189"/>
      <c r="J70" s="190">
        <f>J199</f>
        <v>0</v>
      </c>
      <c r="K70" s="186"/>
      <c r="L70" s="191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78"/>
      <c r="C71" s="179"/>
      <c r="D71" s="180" t="s">
        <v>1961</v>
      </c>
      <c r="E71" s="181"/>
      <c r="F71" s="181"/>
      <c r="G71" s="181"/>
      <c r="H71" s="181"/>
      <c r="I71" s="182"/>
      <c r="J71" s="183">
        <f>J207</f>
        <v>0</v>
      </c>
      <c r="K71" s="179"/>
      <c r="L71" s="184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9" customFormat="1" ht="24.96" customHeight="1">
      <c r="A72" s="9"/>
      <c r="B72" s="178"/>
      <c r="C72" s="179"/>
      <c r="D72" s="180" t="s">
        <v>117</v>
      </c>
      <c r="E72" s="181"/>
      <c r="F72" s="181"/>
      <c r="G72" s="181"/>
      <c r="H72" s="181"/>
      <c r="I72" s="182"/>
      <c r="J72" s="183">
        <f>J213</f>
        <v>0</v>
      </c>
      <c r="K72" s="179"/>
      <c r="L72" s="184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0" customFormat="1" ht="19.92" customHeight="1">
      <c r="A73" s="10"/>
      <c r="B73" s="185"/>
      <c r="C73" s="186"/>
      <c r="D73" s="187" t="s">
        <v>960</v>
      </c>
      <c r="E73" s="188"/>
      <c r="F73" s="188"/>
      <c r="G73" s="188"/>
      <c r="H73" s="188"/>
      <c r="I73" s="189"/>
      <c r="J73" s="190">
        <f>J214</f>
        <v>0</v>
      </c>
      <c r="K73" s="186"/>
      <c r="L73" s="191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5"/>
      <c r="C74" s="186"/>
      <c r="D74" s="187" t="s">
        <v>123</v>
      </c>
      <c r="E74" s="188"/>
      <c r="F74" s="188"/>
      <c r="G74" s="188"/>
      <c r="H74" s="188"/>
      <c r="I74" s="189"/>
      <c r="J74" s="190">
        <f>J219</f>
        <v>0</v>
      </c>
      <c r="K74" s="186"/>
      <c r="L74" s="191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9" customFormat="1" ht="24.96" customHeight="1">
      <c r="A75" s="9"/>
      <c r="B75" s="178"/>
      <c r="C75" s="179"/>
      <c r="D75" s="180" t="s">
        <v>1962</v>
      </c>
      <c r="E75" s="181"/>
      <c r="F75" s="181"/>
      <c r="G75" s="181"/>
      <c r="H75" s="181"/>
      <c r="I75" s="182"/>
      <c r="J75" s="183">
        <f>J224</f>
        <v>0</v>
      </c>
      <c r="K75" s="179"/>
      <c r="L75" s="184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2" customFormat="1" ht="21.84" customHeight="1">
      <c r="A76" s="40"/>
      <c r="B76" s="41"/>
      <c r="C76" s="42"/>
      <c r="D76" s="42"/>
      <c r="E76" s="42"/>
      <c r="F76" s="42"/>
      <c r="G76" s="42"/>
      <c r="H76" s="42"/>
      <c r="I76" s="138"/>
      <c r="J76" s="42"/>
      <c r="K76" s="42"/>
      <c r="L76" s="139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61"/>
      <c r="C77" s="62"/>
      <c r="D77" s="62"/>
      <c r="E77" s="62"/>
      <c r="F77" s="62"/>
      <c r="G77" s="62"/>
      <c r="H77" s="62"/>
      <c r="I77" s="168"/>
      <c r="J77" s="62"/>
      <c r="K77" s="62"/>
      <c r="L77" s="139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81" s="2" customFormat="1" ht="6.96" customHeight="1">
      <c r="A81" s="40"/>
      <c r="B81" s="63"/>
      <c r="C81" s="64"/>
      <c r="D81" s="64"/>
      <c r="E81" s="64"/>
      <c r="F81" s="64"/>
      <c r="G81" s="64"/>
      <c r="H81" s="64"/>
      <c r="I81" s="171"/>
      <c r="J81" s="64"/>
      <c r="K81" s="64"/>
      <c r="L81" s="139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4.96" customHeight="1">
      <c r="A82" s="40"/>
      <c r="B82" s="41"/>
      <c r="C82" s="25" t="s">
        <v>127</v>
      </c>
      <c r="D82" s="42"/>
      <c r="E82" s="42"/>
      <c r="F82" s="42"/>
      <c r="G82" s="42"/>
      <c r="H82" s="42"/>
      <c r="I82" s="138"/>
      <c r="J82" s="42"/>
      <c r="K82" s="42"/>
      <c r="L82" s="139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138"/>
      <c r="J83" s="42"/>
      <c r="K83" s="42"/>
      <c r="L83" s="139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16</v>
      </c>
      <c r="D84" s="42"/>
      <c r="E84" s="42"/>
      <c r="F84" s="42"/>
      <c r="G84" s="42"/>
      <c r="H84" s="42"/>
      <c r="I84" s="138"/>
      <c r="J84" s="42"/>
      <c r="K84" s="42"/>
      <c r="L84" s="139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6.5" customHeight="1">
      <c r="A85" s="40"/>
      <c r="B85" s="41"/>
      <c r="C85" s="42"/>
      <c r="D85" s="42"/>
      <c r="E85" s="172" t="str">
        <f>E7</f>
        <v>Otvovice ON - oprava</v>
      </c>
      <c r="F85" s="34"/>
      <c r="G85" s="34"/>
      <c r="H85" s="34"/>
      <c r="I85" s="138"/>
      <c r="J85" s="42"/>
      <c r="K85" s="42"/>
      <c r="L85" s="139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2" customHeight="1">
      <c r="A86" s="40"/>
      <c r="B86" s="41"/>
      <c r="C86" s="34" t="s">
        <v>104</v>
      </c>
      <c r="D86" s="42"/>
      <c r="E86" s="42"/>
      <c r="F86" s="42"/>
      <c r="G86" s="42"/>
      <c r="H86" s="42"/>
      <c r="I86" s="138"/>
      <c r="J86" s="42"/>
      <c r="K86" s="42"/>
      <c r="L86" s="139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6.5" customHeight="1">
      <c r="A87" s="40"/>
      <c r="B87" s="41"/>
      <c r="C87" s="42"/>
      <c r="D87" s="42"/>
      <c r="E87" s="71" t="str">
        <f>E9</f>
        <v>SO.06 - Oprava zpevněných ploch</v>
      </c>
      <c r="F87" s="42"/>
      <c r="G87" s="42"/>
      <c r="H87" s="42"/>
      <c r="I87" s="138"/>
      <c r="J87" s="42"/>
      <c r="K87" s="42"/>
      <c r="L87" s="139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6.96" customHeight="1">
      <c r="A88" s="40"/>
      <c r="B88" s="41"/>
      <c r="C88" s="42"/>
      <c r="D88" s="42"/>
      <c r="E88" s="42"/>
      <c r="F88" s="42"/>
      <c r="G88" s="42"/>
      <c r="H88" s="42"/>
      <c r="I88" s="138"/>
      <c r="J88" s="42"/>
      <c r="K88" s="42"/>
      <c r="L88" s="139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12" customHeight="1">
      <c r="A89" s="40"/>
      <c r="B89" s="41"/>
      <c r="C89" s="34" t="s">
        <v>21</v>
      </c>
      <c r="D89" s="42"/>
      <c r="E89" s="42"/>
      <c r="F89" s="29" t="str">
        <f>F12</f>
        <v>Otvovice</v>
      </c>
      <c r="G89" s="42"/>
      <c r="H89" s="42"/>
      <c r="I89" s="142" t="s">
        <v>23</v>
      </c>
      <c r="J89" s="74" t="str">
        <f>IF(J12="","",J12)</f>
        <v>22. 5. 2020</v>
      </c>
      <c r="K89" s="42"/>
      <c r="L89" s="139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6.96" customHeight="1">
      <c r="A90" s="40"/>
      <c r="B90" s="41"/>
      <c r="C90" s="42"/>
      <c r="D90" s="42"/>
      <c r="E90" s="42"/>
      <c r="F90" s="42"/>
      <c r="G90" s="42"/>
      <c r="H90" s="42"/>
      <c r="I90" s="138"/>
      <c r="J90" s="42"/>
      <c r="K90" s="42"/>
      <c r="L90" s="139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5.15" customHeight="1">
      <c r="A91" s="40"/>
      <c r="B91" s="41"/>
      <c r="C91" s="34" t="s">
        <v>25</v>
      </c>
      <c r="D91" s="42"/>
      <c r="E91" s="42"/>
      <c r="F91" s="29" t="str">
        <f>E15</f>
        <v>Správa železnic, státní organizace</v>
      </c>
      <c r="G91" s="42"/>
      <c r="H91" s="42"/>
      <c r="I91" s="142" t="s">
        <v>33</v>
      </c>
      <c r="J91" s="38" t="str">
        <f>E21</f>
        <v xml:space="preserve"> </v>
      </c>
      <c r="K91" s="42"/>
      <c r="L91" s="139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15.15" customHeight="1">
      <c r="A92" s="40"/>
      <c r="B92" s="41"/>
      <c r="C92" s="34" t="s">
        <v>31</v>
      </c>
      <c r="D92" s="42"/>
      <c r="E92" s="42"/>
      <c r="F92" s="29" t="str">
        <f>IF(E18="","",E18)</f>
        <v>Vyplň údaj</v>
      </c>
      <c r="G92" s="42"/>
      <c r="H92" s="42"/>
      <c r="I92" s="142" t="s">
        <v>36</v>
      </c>
      <c r="J92" s="38" t="str">
        <f>E24</f>
        <v>L. Malý</v>
      </c>
      <c r="K92" s="42"/>
      <c r="L92" s="139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0.32" customHeight="1">
      <c r="A93" s="40"/>
      <c r="B93" s="41"/>
      <c r="C93" s="42"/>
      <c r="D93" s="42"/>
      <c r="E93" s="42"/>
      <c r="F93" s="42"/>
      <c r="G93" s="42"/>
      <c r="H93" s="42"/>
      <c r="I93" s="138"/>
      <c r="J93" s="42"/>
      <c r="K93" s="42"/>
      <c r="L93" s="139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11" customFormat="1" ht="29.28" customHeight="1">
      <c r="A94" s="192"/>
      <c r="B94" s="193"/>
      <c r="C94" s="194" t="s">
        <v>128</v>
      </c>
      <c r="D94" s="195" t="s">
        <v>59</v>
      </c>
      <c r="E94" s="195" t="s">
        <v>55</v>
      </c>
      <c r="F94" s="195" t="s">
        <v>56</v>
      </c>
      <c r="G94" s="195" t="s">
        <v>129</v>
      </c>
      <c r="H94" s="195" t="s">
        <v>130</v>
      </c>
      <c r="I94" s="196" t="s">
        <v>131</v>
      </c>
      <c r="J94" s="197" t="s">
        <v>108</v>
      </c>
      <c r="K94" s="198" t="s">
        <v>132</v>
      </c>
      <c r="L94" s="199"/>
      <c r="M94" s="94" t="s">
        <v>19</v>
      </c>
      <c r="N94" s="95" t="s">
        <v>44</v>
      </c>
      <c r="O94" s="95" t="s">
        <v>133</v>
      </c>
      <c r="P94" s="95" t="s">
        <v>134</v>
      </c>
      <c r="Q94" s="95" t="s">
        <v>135</v>
      </c>
      <c r="R94" s="95" t="s">
        <v>136</v>
      </c>
      <c r="S94" s="95" t="s">
        <v>137</v>
      </c>
      <c r="T94" s="96" t="s">
        <v>138</v>
      </c>
      <c r="U94" s="192"/>
      <c r="V94" s="192"/>
      <c r="W94" s="192"/>
      <c r="X94" s="192"/>
      <c r="Y94" s="192"/>
      <c r="Z94" s="192"/>
      <c r="AA94" s="192"/>
      <c r="AB94" s="192"/>
      <c r="AC94" s="192"/>
      <c r="AD94" s="192"/>
      <c r="AE94" s="192"/>
    </row>
    <row r="95" s="2" customFormat="1" ht="22.8" customHeight="1">
      <c r="A95" s="40"/>
      <c r="B95" s="41"/>
      <c r="C95" s="101" t="s">
        <v>139</v>
      </c>
      <c r="D95" s="42"/>
      <c r="E95" s="42"/>
      <c r="F95" s="42"/>
      <c r="G95" s="42"/>
      <c r="H95" s="42"/>
      <c r="I95" s="138"/>
      <c r="J95" s="200">
        <f>BK95</f>
        <v>0</v>
      </c>
      <c r="K95" s="42"/>
      <c r="L95" s="46"/>
      <c r="M95" s="97"/>
      <c r="N95" s="201"/>
      <c r="O95" s="98"/>
      <c r="P95" s="202">
        <f>P96+P207+P213+P224</f>
        <v>0</v>
      </c>
      <c r="Q95" s="98"/>
      <c r="R95" s="202">
        <f>R96+R207+R213+R224</f>
        <v>113.92215291000001</v>
      </c>
      <c r="S95" s="98"/>
      <c r="T95" s="203">
        <f>T96+T207+T213+T224</f>
        <v>122.57571999999999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73</v>
      </c>
      <c r="AU95" s="19" t="s">
        <v>109</v>
      </c>
      <c r="BK95" s="204">
        <f>BK96+BK207+BK213+BK224</f>
        <v>0</v>
      </c>
    </row>
    <row r="96" s="12" customFormat="1" ht="25.92" customHeight="1">
      <c r="A96" s="12"/>
      <c r="B96" s="205"/>
      <c r="C96" s="206"/>
      <c r="D96" s="207" t="s">
        <v>73</v>
      </c>
      <c r="E96" s="208" t="s">
        <v>140</v>
      </c>
      <c r="F96" s="208" t="s">
        <v>141</v>
      </c>
      <c r="G96" s="206"/>
      <c r="H96" s="206"/>
      <c r="I96" s="209"/>
      <c r="J96" s="210">
        <f>BK96</f>
        <v>0</v>
      </c>
      <c r="K96" s="206"/>
      <c r="L96" s="211"/>
      <c r="M96" s="212"/>
      <c r="N96" s="213"/>
      <c r="O96" s="213"/>
      <c r="P96" s="214">
        <f>P97+P127+P139+P141+P143+P169+P174+P184+P197+P199</f>
        <v>0</v>
      </c>
      <c r="Q96" s="213"/>
      <c r="R96" s="214">
        <f>R97+R127+R139+R141+R143+R169+R174+R184+R197+R199</f>
        <v>113.92000291000001</v>
      </c>
      <c r="S96" s="213"/>
      <c r="T96" s="215">
        <f>T97+T127+T139+T141+T143+T169+T174+T184+T197+T199</f>
        <v>122.47572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6" t="s">
        <v>82</v>
      </c>
      <c r="AT96" s="217" t="s">
        <v>73</v>
      </c>
      <c r="AU96" s="217" t="s">
        <v>74</v>
      </c>
      <c r="AY96" s="216" t="s">
        <v>142</v>
      </c>
      <c r="BK96" s="218">
        <f>BK97+BK127+BK139+BK141+BK143+BK169+BK174+BK184+BK197+BK199</f>
        <v>0</v>
      </c>
    </row>
    <row r="97" s="12" customFormat="1" ht="22.8" customHeight="1">
      <c r="A97" s="12"/>
      <c r="B97" s="205"/>
      <c r="C97" s="206"/>
      <c r="D97" s="207" t="s">
        <v>73</v>
      </c>
      <c r="E97" s="219" t="s">
        <v>82</v>
      </c>
      <c r="F97" s="219" t="s">
        <v>1963</v>
      </c>
      <c r="G97" s="206"/>
      <c r="H97" s="206"/>
      <c r="I97" s="209"/>
      <c r="J97" s="220">
        <f>BK97</f>
        <v>0</v>
      </c>
      <c r="K97" s="206"/>
      <c r="L97" s="211"/>
      <c r="M97" s="212"/>
      <c r="N97" s="213"/>
      <c r="O97" s="213"/>
      <c r="P97" s="214">
        <f>SUM(P98:P126)</f>
        <v>0</v>
      </c>
      <c r="Q97" s="213"/>
      <c r="R97" s="214">
        <f>SUM(R98:R126)</f>
        <v>56.584800000000001</v>
      </c>
      <c r="S97" s="213"/>
      <c r="T97" s="215">
        <f>SUM(T98:T126)</f>
        <v>104.98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16" t="s">
        <v>82</v>
      </c>
      <c r="AT97" s="217" t="s">
        <v>73</v>
      </c>
      <c r="AU97" s="217" t="s">
        <v>82</v>
      </c>
      <c r="AY97" s="216" t="s">
        <v>142</v>
      </c>
      <c r="BK97" s="218">
        <f>SUM(BK98:BK126)</f>
        <v>0</v>
      </c>
    </row>
    <row r="98" s="2" customFormat="1" ht="21.75" customHeight="1">
      <c r="A98" s="40"/>
      <c r="B98" s="41"/>
      <c r="C98" s="221" t="s">
        <v>82</v>
      </c>
      <c r="D98" s="221" t="s">
        <v>145</v>
      </c>
      <c r="E98" s="222" t="s">
        <v>1964</v>
      </c>
      <c r="F98" s="223" t="s">
        <v>1965</v>
      </c>
      <c r="G98" s="224" t="s">
        <v>174</v>
      </c>
      <c r="H98" s="225">
        <v>320</v>
      </c>
      <c r="I98" s="226"/>
      <c r="J98" s="227">
        <f>ROUND(I98*H98,2)</f>
        <v>0</v>
      </c>
      <c r="K98" s="228"/>
      <c r="L98" s="46"/>
      <c r="M98" s="229" t="s">
        <v>19</v>
      </c>
      <c r="N98" s="230" t="s">
        <v>45</v>
      </c>
      <c r="O98" s="86"/>
      <c r="P98" s="231">
        <f>O98*H98</f>
        <v>0</v>
      </c>
      <c r="Q98" s="231">
        <v>0</v>
      </c>
      <c r="R98" s="231">
        <f>Q98*H98</f>
        <v>0</v>
      </c>
      <c r="S98" s="231">
        <v>0</v>
      </c>
      <c r="T98" s="232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33" t="s">
        <v>149</v>
      </c>
      <c r="AT98" s="233" t="s">
        <v>145</v>
      </c>
      <c r="AU98" s="233" t="s">
        <v>84</v>
      </c>
      <c r="AY98" s="19" t="s">
        <v>142</v>
      </c>
      <c r="BE98" s="234">
        <f>IF(N98="základní",J98,0)</f>
        <v>0</v>
      </c>
      <c r="BF98" s="234">
        <f>IF(N98="snížená",J98,0)</f>
        <v>0</v>
      </c>
      <c r="BG98" s="234">
        <f>IF(N98="zákl. přenesená",J98,0)</f>
        <v>0</v>
      </c>
      <c r="BH98" s="234">
        <f>IF(N98="sníž. přenesená",J98,0)</f>
        <v>0</v>
      </c>
      <c r="BI98" s="234">
        <f>IF(N98="nulová",J98,0)</f>
        <v>0</v>
      </c>
      <c r="BJ98" s="19" t="s">
        <v>82</v>
      </c>
      <c r="BK98" s="234">
        <f>ROUND(I98*H98,2)</f>
        <v>0</v>
      </c>
      <c r="BL98" s="19" t="s">
        <v>149</v>
      </c>
      <c r="BM98" s="233" t="s">
        <v>1966</v>
      </c>
    </row>
    <row r="99" s="2" customFormat="1" ht="33" customHeight="1">
      <c r="A99" s="40"/>
      <c r="B99" s="41"/>
      <c r="C99" s="221" t="s">
        <v>84</v>
      </c>
      <c r="D99" s="221" t="s">
        <v>145</v>
      </c>
      <c r="E99" s="222" t="s">
        <v>1967</v>
      </c>
      <c r="F99" s="223" t="s">
        <v>1968</v>
      </c>
      <c r="G99" s="224" t="s">
        <v>174</v>
      </c>
      <c r="H99" s="225">
        <v>108</v>
      </c>
      <c r="I99" s="226"/>
      <c r="J99" s="227">
        <f>ROUND(I99*H99,2)</f>
        <v>0</v>
      </c>
      <c r="K99" s="228"/>
      <c r="L99" s="46"/>
      <c r="M99" s="229" t="s">
        <v>19</v>
      </c>
      <c r="N99" s="230" t="s">
        <v>45</v>
      </c>
      <c r="O99" s="86"/>
      <c r="P99" s="231">
        <f>O99*H99</f>
        <v>0</v>
      </c>
      <c r="Q99" s="231">
        <v>0</v>
      </c>
      <c r="R99" s="231">
        <f>Q99*H99</f>
        <v>0</v>
      </c>
      <c r="S99" s="231">
        <v>0.26000000000000001</v>
      </c>
      <c r="T99" s="232">
        <f>S99*H99</f>
        <v>28.080000000000002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33" t="s">
        <v>149</v>
      </c>
      <c r="AT99" s="233" t="s">
        <v>145</v>
      </c>
      <c r="AU99" s="233" t="s">
        <v>84</v>
      </c>
      <c r="AY99" s="19" t="s">
        <v>142</v>
      </c>
      <c r="BE99" s="234">
        <f>IF(N99="základní",J99,0)</f>
        <v>0</v>
      </c>
      <c r="BF99" s="234">
        <f>IF(N99="snížená",J99,0)</f>
        <v>0</v>
      </c>
      <c r="BG99" s="234">
        <f>IF(N99="zákl. přenesená",J99,0)</f>
        <v>0</v>
      </c>
      <c r="BH99" s="234">
        <f>IF(N99="sníž. přenesená",J99,0)</f>
        <v>0</v>
      </c>
      <c r="BI99" s="234">
        <f>IF(N99="nulová",J99,0)</f>
        <v>0</v>
      </c>
      <c r="BJ99" s="19" t="s">
        <v>82</v>
      </c>
      <c r="BK99" s="234">
        <f>ROUND(I99*H99,2)</f>
        <v>0</v>
      </c>
      <c r="BL99" s="19" t="s">
        <v>149</v>
      </c>
      <c r="BM99" s="233" t="s">
        <v>1969</v>
      </c>
    </row>
    <row r="100" s="13" customFormat="1">
      <c r="A100" s="13"/>
      <c r="B100" s="235"/>
      <c r="C100" s="236"/>
      <c r="D100" s="237" t="s">
        <v>151</v>
      </c>
      <c r="E100" s="238" t="s">
        <v>19</v>
      </c>
      <c r="F100" s="239" t="s">
        <v>1970</v>
      </c>
      <c r="G100" s="236"/>
      <c r="H100" s="240">
        <v>108</v>
      </c>
      <c r="I100" s="241"/>
      <c r="J100" s="236"/>
      <c r="K100" s="236"/>
      <c r="L100" s="242"/>
      <c r="M100" s="243"/>
      <c r="N100" s="244"/>
      <c r="O100" s="244"/>
      <c r="P100" s="244"/>
      <c r="Q100" s="244"/>
      <c r="R100" s="244"/>
      <c r="S100" s="244"/>
      <c r="T100" s="245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6" t="s">
        <v>151</v>
      </c>
      <c r="AU100" s="246" t="s">
        <v>84</v>
      </c>
      <c r="AV100" s="13" t="s">
        <v>84</v>
      </c>
      <c r="AW100" s="13" t="s">
        <v>35</v>
      </c>
      <c r="AX100" s="13" t="s">
        <v>82</v>
      </c>
      <c r="AY100" s="246" t="s">
        <v>142</v>
      </c>
    </row>
    <row r="101" s="2" customFormat="1" ht="33" customHeight="1">
      <c r="A101" s="40"/>
      <c r="B101" s="41"/>
      <c r="C101" s="221" t="s">
        <v>143</v>
      </c>
      <c r="D101" s="221" t="s">
        <v>145</v>
      </c>
      <c r="E101" s="222" t="s">
        <v>1971</v>
      </c>
      <c r="F101" s="223" t="s">
        <v>1972</v>
      </c>
      <c r="G101" s="224" t="s">
        <v>174</v>
      </c>
      <c r="H101" s="225">
        <v>108</v>
      </c>
      <c r="I101" s="226"/>
      <c r="J101" s="227">
        <f>ROUND(I101*H101,2)</f>
        <v>0</v>
      </c>
      <c r="K101" s="228"/>
      <c r="L101" s="46"/>
      <c r="M101" s="229" t="s">
        <v>19</v>
      </c>
      <c r="N101" s="230" t="s">
        <v>45</v>
      </c>
      <c r="O101" s="86"/>
      <c r="P101" s="231">
        <f>O101*H101</f>
        <v>0</v>
      </c>
      <c r="Q101" s="231">
        <v>0</v>
      </c>
      <c r="R101" s="231">
        <f>Q101*H101</f>
        <v>0</v>
      </c>
      <c r="S101" s="231">
        <v>0.57999999999999996</v>
      </c>
      <c r="T101" s="232">
        <f>S101*H101</f>
        <v>62.639999999999993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33" t="s">
        <v>149</v>
      </c>
      <c r="AT101" s="233" t="s">
        <v>145</v>
      </c>
      <c r="AU101" s="233" t="s">
        <v>84</v>
      </c>
      <c r="AY101" s="19" t="s">
        <v>142</v>
      </c>
      <c r="BE101" s="234">
        <f>IF(N101="základní",J101,0)</f>
        <v>0</v>
      </c>
      <c r="BF101" s="234">
        <f>IF(N101="snížená",J101,0)</f>
        <v>0</v>
      </c>
      <c r="BG101" s="234">
        <f>IF(N101="zákl. přenesená",J101,0)</f>
        <v>0</v>
      </c>
      <c r="BH101" s="234">
        <f>IF(N101="sníž. přenesená",J101,0)</f>
        <v>0</v>
      </c>
      <c r="BI101" s="234">
        <f>IF(N101="nulová",J101,0)</f>
        <v>0</v>
      </c>
      <c r="BJ101" s="19" t="s">
        <v>82</v>
      </c>
      <c r="BK101" s="234">
        <f>ROUND(I101*H101,2)</f>
        <v>0</v>
      </c>
      <c r="BL101" s="19" t="s">
        <v>149</v>
      </c>
      <c r="BM101" s="233" t="s">
        <v>1973</v>
      </c>
    </row>
    <row r="102" s="13" customFormat="1">
      <c r="A102" s="13"/>
      <c r="B102" s="235"/>
      <c r="C102" s="236"/>
      <c r="D102" s="237" t="s">
        <v>151</v>
      </c>
      <c r="E102" s="238" t="s">
        <v>19</v>
      </c>
      <c r="F102" s="239" t="s">
        <v>1974</v>
      </c>
      <c r="G102" s="236"/>
      <c r="H102" s="240">
        <v>108</v>
      </c>
      <c r="I102" s="241"/>
      <c r="J102" s="236"/>
      <c r="K102" s="236"/>
      <c r="L102" s="242"/>
      <c r="M102" s="243"/>
      <c r="N102" s="244"/>
      <c r="O102" s="244"/>
      <c r="P102" s="244"/>
      <c r="Q102" s="244"/>
      <c r="R102" s="244"/>
      <c r="S102" s="244"/>
      <c r="T102" s="245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6" t="s">
        <v>151</v>
      </c>
      <c r="AU102" s="246" t="s">
        <v>84</v>
      </c>
      <c r="AV102" s="13" t="s">
        <v>84</v>
      </c>
      <c r="AW102" s="13" t="s">
        <v>35</v>
      </c>
      <c r="AX102" s="13" t="s">
        <v>82</v>
      </c>
      <c r="AY102" s="246" t="s">
        <v>142</v>
      </c>
    </row>
    <row r="103" s="2" customFormat="1" ht="21.75" customHeight="1">
      <c r="A103" s="40"/>
      <c r="B103" s="41"/>
      <c r="C103" s="221" t="s">
        <v>149</v>
      </c>
      <c r="D103" s="221" t="s">
        <v>145</v>
      </c>
      <c r="E103" s="222" t="s">
        <v>1975</v>
      </c>
      <c r="F103" s="223" t="s">
        <v>1976</v>
      </c>
      <c r="G103" s="224" t="s">
        <v>208</v>
      </c>
      <c r="H103" s="225">
        <v>62</v>
      </c>
      <c r="I103" s="226"/>
      <c r="J103" s="227">
        <f>ROUND(I103*H103,2)</f>
        <v>0</v>
      </c>
      <c r="K103" s="228"/>
      <c r="L103" s="46"/>
      <c r="M103" s="229" t="s">
        <v>19</v>
      </c>
      <c r="N103" s="230" t="s">
        <v>45</v>
      </c>
      <c r="O103" s="86"/>
      <c r="P103" s="231">
        <f>O103*H103</f>
        <v>0</v>
      </c>
      <c r="Q103" s="231">
        <v>0</v>
      </c>
      <c r="R103" s="231">
        <f>Q103*H103</f>
        <v>0</v>
      </c>
      <c r="S103" s="231">
        <v>0.23000000000000001</v>
      </c>
      <c r="T103" s="232">
        <f>S103*H103</f>
        <v>14.26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33" t="s">
        <v>149</v>
      </c>
      <c r="AT103" s="233" t="s">
        <v>145</v>
      </c>
      <c r="AU103" s="233" t="s">
        <v>84</v>
      </c>
      <c r="AY103" s="19" t="s">
        <v>142</v>
      </c>
      <c r="BE103" s="234">
        <f>IF(N103="základní",J103,0)</f>
        <v>0</v>
      </c>
      <c r="BF103" s="234">
        <f>IF(N103="snížená",J103,0)</f>
        <v>0</v>
      </c>
      <c r="BG103" s="234">
        <f>IF(N103="zákl. přenesená",J103,0)</f>
        <v>0</v>
      </c>
      <c r="BH103" s="234">
        <f>IF(N103="sníž. přenesená",J103,0)</f>
        <v>0</v>
      </c>
      <c r="BI103" s="234">
        <f>IF(N103="nulová",J103,0)</f>
        <v>0</v>
      </c>
      <c r="BJ103" s="19" t="s">
        <v>82</v>
      </c>
      <c r="BK103" s="234">
        <f>ROUND(I103*H103,2)</f>
        <v>0</v>
      </c>
      <c r="BL103" s="19" t="s">
        <v>149</v>
      </c>
      <c r="BM103" s="233" t="s">
        <v>1977</v>
      </c>
    </row>
    <row r="104" s="13" customFormat="1">
      <c r="A104" s="13"/>
      <c r="B104" s="235"/>
      <c r="C104" s="236"/>
      <c r="D104" s="237" t="s">
        <v>151</v>
      </c>
      <c r="E104" s="238" t="s">
        <v>19</v>
      </c>
      <c r="F104" s="239" t="s">
        <v>1978</v>
      </c>
      <c r="G104" s="236"/>
      <c r="H104" s="240">
        <v>62</v>
      </c>
      <c r="I104" s="241"/>
      <c r="J104" s="236"/>
      <c r="K104" s="236"/>
      <c r="L104" s="242"/>
      <c r="M104" s="243"/>
      <c r="N104" s="244"/>
      <c r="O104" s="244"/>
      <c r="P104" s="244"/>
      <c r="Q104" s="244"/>
      <c r="R104" s="244"/>
      <c r="S104" s="244"/>
      <c r="T104" s="24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6" t="s">
        <v>151</v>
      </c>
      <c r="AU104" s="246" t="s">
        <v>84</v>
      </c>
      <c r="AV104" s="13" t="s">
        <v>84</v>
      </c>
      <c r="AW104" s="13" t="s">
        <v>35</v>
      </c>
      <c r="AX104" s="13" t="s">
        <v>82</v>
      </c>
      <c r="AY104" s="246" t="s">
        <v>142</v>
      </c>
    </row>
    <row r="105" s="2" customFormat="1" ht="16.5" customHeight="1">
      <c r="A105" s="40"/>
      <c r="B105" s="41"/>
      <c r="C105" s="221" t="s">
        <v>167</v>
      </c>
      <c r="D105" s="221" t="s">
        <v>145</v>
      </c>
      <c r="E105" s="222" t="s">
        <v>1979</v>
      </c>
      <c r="F105" s="223" t="s">
        <v>1980</v>
      </c>
      <c r="G105" s="224" t="s">
        <v>148</v>
      </c>
      <c r="H105" s="225">
        <v>21.800000000000001</v>
      </c>
      <c r="I105" s="226"/>
      <c r="J105" s="227">
        <f>ROUND(I105*H105,2)</f>
        <v>0</v>
      </c>
      <c r="K105" s="228"/>
      <c r="L105" s="46"/>
      <c r="M105" s="229" t="s">
        <v>19</v>
      </c>
      <c r="N105" s="230" t="s">
        <v>45</v>
      </c>
      <c r="O105" s="86"/>
      <c r="P105" s="231">
        <f>O105*H105</f>
        <v>0</v>
      </c>
      <c r="Q105" s="231">
        <v>0</v>
      </c>
      <c r="R105" s="231">
        <f>Q105*H105</f>
        <v>0</v>
      </c>
      <c r="S105" s="231">
        <v>0</v>
      </c>
      <c r="T105" s="232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33" t="s">
        <v>149</v>
      </c>
      <c r="AT105" s="233" t="s">
        <v>145</v>
      </c>
      <c r="AU105" s="233" t="s">
        <v>84</v>
      </c>
      <c r="AY105" s="19" t="s">
        <v>142</v>
      </c>
      <c r="BE105" s="234">
        <f>IF(N105="základní",J105,0)</f>
        <v>0</v>
      </c>
      <c r="BF105" s="234">
        <f>IF(N105="snížená",J105,0)</f>
        <v>0</v>
      </c>
      <c r="BG105" s="234">
        <f>IF(N105="zákl. přenesená",J105,0)</f>
        <v>0</v>
      </c>
      <c r="BH105" s="234">
        <f>IF(N105="sníž. přenesená",J105,0)</f>
        <v>0</v>
      </c>
      <c r="BI105" s="234">
        <f>IF(N105="nulová",J105,0)</f>
        <v>0</v>
      </c>
      <c r="BJ105" s="19" t="s">
        <v>82</v>
      </c>
      <c r="BK105" s="234">
        <f>ROUND(I105*H105,2)</f>
        <v>0</v>
      </c>
      <c r="BL105" s="19" t="s">
        <v>149</v>
      </c>
      <c r="BM105" s="233" t="s">
        <v>1981</v>
      </c>
    </row>
    <row r="106" s="2" customFormat="1">
      <c r="A106" s="40"/>
      <c r="B106" s="41"/>
      <c r="C106" s="42"/>
      <c r="D106" s="237" t="s">
        <v>157</v>
      </c>
      <c r="E106" s="42"/>
      <c r="F106" s="247" t="s">
        <v>1982</v>
      </c>
      <c r="G106" s="42"/>
      <c r="H106" s="42"/>
      <c r="I106" s="138"/>
      <c r="J106" s="42"/>
      <c r="K106" s="42"/>
      <c r="L106" s="46"/>
      <c r="M106" s="248"/>
      <c r="N106" s="249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157</v>
      </c>
      <c r="AU106" s="19" t="s">
        <v>84</v>
      </c>
    </row>
    <row r="107" s="13" customFormat="1">
      <c r="A107" s="13"/>
      <c r="B107" s="235"/>
      <c r="C107" s="236"/>
      <c r="D107" s="237" t="s">
        <v>151</v>
      </c>
      <c r="E107" s="238" t="s">
        <v>19</v>
      </c>
      <c r="F107" s="239" t="s">
        <v>1983</v>
      </c>
      <c r="G107" s="236"/>
      <c r="H107" s="240">
        <v>21.800000000000001</v>
      </c>
      <c r="I107" s="241"/>
      <c r="J107" s="236"/>
      <c r="K107" s="236"/>
      <c r="L107" s="242"/>
      <c r="M107" s="243"/>
      <c r="N107" s="244"/>
      <c r="O107" s="244"/>
      <c r="P107" s="244"/>
      <c r="Q107" s="244"/>
      <c r="R107" s="244"/>
      <c r="S107" s="244"/>
      <c r="T107" s="245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6" t="s">
        <v>151</v>
      </c>
      <c r="AU107" s="246" t="s">
        <v>84</v>
      </c>
      <c r="AV107" s="13" t="s">
        <v>84</v>
      </c>
      <c r="AW107" s="13" t="s">
        <v>35</v>
      </c>
      <c r="AX107" s="13" t="s">
        <v>74</v>
      </c>
      <c r="AY107" s="246" t="s">
        <v>142</v>
      </c>
    </row>
    <row r="108" s="14" customFormat="1">
      <c r="A108" s="14"/>
      <c r="B108" s="250"/>
      <c r="C108" s="251"/>
      <c r="D108" s="237" t="s">
        <v>151</v>
      </c>
      <c r="E108" s="252" t="s">
        <v>19</v>
      </c>
      <c r="F108" s="253" t="s">
        <v>196</v>
      </c>
      <c r="G108" s="251"/>
      <c r="H108" s="254">
        <v>21.800000000000001</v>
      </c>
      <c r="I108" s="255"/>
      <c r="J108" s="251"/>
      <c r="K108" s="251"/>
      <c r="L108" s="256"/>
      <c r="M108" s="257"/>
      <c r="N108" s="258"/>
      <c r="O108" s="258"/>
      <c r="P108" s="258"/>
      <c r="Q108" s="258"/>
      <c r="R108" s="258"/>
      <c r="S108" s="258"/>
      <c r="T108" s="259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60" t="s">
        <v>151</v>
      </c>
      <c r="AU108" s="260" t="s">
        <v>84</v>
      </c>
      <c r="AV108" s="14" t="s">
        <v>149</v>
      </c>
      <c r="AW108" s="14" t="s">
        <v>35</v>
      </c>
      <c r="AX108" s="14" t="s">
        <v>82</v>
      </c>
      <c r="AY108" s="260" t="s">
        <v>142</v>
      </c>
    </row>
    <row r="109" s="2" customFormat="1" ht="16.5" customHeight="1">
      <c r="A109" s="40"/>
      <c r="B109" s="41"/>
      <c r="C109" s="221" t="s">
        <v>171</v>
      </c>
      <c r="D109" s="221" t="s">
        <v>145</v>
      </c>
      <c r="E109" s="222" t="s">
        <v>1984</v>
      </c>
      <c r="F109" s="223" t="s">
        <v>1985</v>
      </c>
      <c r="G109" s="224" t="s">
        <v>148</v>
      </c>
      <c r="H109" s="225">
        <v>28.920000000000002</v>
      </c>
      <c r="I109" s="226"/>
      <c r="J109" s="227">
        <f>ROUND(I109*H109,2)</f>
        <v>0</v>
      </c>
      <c r="K109" s="228"/>
      <c r="L109" s="46"/>
      <c r="M109" s="229" t="s">
        <v>19</v>
      </c>
      <c r="N109" s="230" t="s">
        <v>45</v>
      </c>
      <c r="O109" s="86"/>
      <c r="P109" s="231">
        <f>O109*H109</f>
        <v>0</v>
      </c>
      <c r="Q109" s="231">
        <v>0</v>
      </c>
      <c r="R109" s="231">
        <f>Q109*H109</f>
        <v>0</v>
      </c>
      <c r="S109" s="231">
        <v>0</v>
      </c>
      <c r="T109" s="232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33" t="s">
        <v>149</v>
      </c>
      <c r="AT109" s="233" t="s">
        <v>145</v>
      </c>
      <c r="AU109" s="233" t="s">
        <v>84</v>
      </c>
      <c r="AY109" s="19" t="s">
        <v>142</v>
      </c>
      <c r="BE109" s="234">
        <f>IF(N109="základní",J109,0)</f>
        <v>0</v>
      </c>
      <c r="BF109" s="234">
        <f>IF(N109="snížená",J109,0)</f>
        <v>0</v>
      </c>
      <c r="BG109" s="234">
        <f>IF(N109="zákl. přenesená",J109,0)</f>
        <v>0</v>
      </c>
      <c r="BH109" s="234">
        <f>IF(N109="sníž. přenesená",J109,0)</f>
        <v>0</v>
      </c>
      <c r="BI109" s="234">
        <f>IF(N109="nulová",J109,0)</f>
        <v>0</v>
      </c>
      <c r="BJ109" s="19" t="s">
        <v>82</v>
      </c>
      <c r="BK109" s="234">
        <f>ROUND(I109*H109,2)</f>
        <v>0</v>
      </c>
      <c r="BL109" s="19" t="s">
        <v>149</v>
      </c>
      <c r="BM109" s="233" t="s">
        <v>1986</v>
      </c>
    </row>
    <row r="110" s="13" customFormat="1">
      <c r="A110" s="13"/>
      <c r="B110" s="235"/>
      <c r="C110" s="236"/>
      <c r="D110" s="237" t="s">
        <v>151</v>
      </c>
      <c r="E110" s="238" t="s">
        <v>19</v>
      </c>
      <c r="F110" s="239" t="s">
        <v>1987</v>
      </c>
      <c r="G110" s="236"/>
      <c r="H110" s="240">
        <v>28.920000000000002</v>
      </c>
      <c r="I110" s="241"/>
      <c r="J110" s="236"/>
      <c r="K110" s="236"/>
      <c r="L110" s="242"/>
      <c r="M110" s="243"/>
      <c r="N110" s="244"/>
      <c r="O110" s="244"/>
      <c r="P110" s="244"/>
      <c r="Q110" s="244"/>
      <c r="R110" s="244"/>
      <c r="S110" s="244"/>
      <c r="T110" s="245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6" t="s">
        <v>151</v>
      </c>
      <c r="AU110" s="246" t="s">
        <v>84</v>
      </c>
      <c r="AV110" s="13" t="s">
        <v>84</v>
      </c>
      <c r="AW110" s="13" t="s">
        <v>35</v>
      </c>
      <c r="AX110" s="13" t="s">
        <v>74</v>
      </c>
      <c r="AY110" s="246" t="s">
        <v>142</v>
      </c>
    </row>
    <row r="111" s="14" customFormat="1">
      <c r="A111" s="14"/>
      <c r="B111" s="250"/>
      <c r="C111" s="251"/>
      <c r="D111" s="237" t="s">
        <v>151</v>
      </c>
      <c r="E111" s="252" t="s">
        <v>19</v>
      </c>
      <c r="F111" s="253" t="s">
        <v>196</v>
      </c>
      <c r="G111" s="251"/>
      <c r="H111" s="254">
        <v>28.920000000000002</v>
      </c>
      <c r="I111" s="255"/>
      <c r="J111" s="251"/>
      <c r="K111" s="251"/>
      <c r="L111" s="256"/>
      <c r="M111" s="257"/>
      <c r="N111" s="258"/>
      <c r="O111" s="258"/>
      <c r="P111" s="258"/>
      <c r="Q111" s="258"/>
      <c r="R111" s="258"/>
      <c r="S111" s="258"/>
      <c r="T111" s="259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60" t="s">
        <v>151</v>
      </c>
      <c r="AU111" s="260" t="s">
        <v>84</v>
      </c>
      <c r="AV111" s="14" t="s">
        <v>149</v>
      </c>
      <c r="AW111" s="14" t="s">
        <v>35</v>
      </c>
      <c r="AX111" s="14" t="s">
        <v>82</v>
      </c>
      <c r="AY111" s="260" t="s">
        <v>142</v>
      </c>
    </row>
    <row r="112" s="2" customFormat="1" ht="16.5" customHeight="1">
      <c r="A112" s="40"/>
      <c r="B112" s="41"/>
      <c r="C112" s="221" t="s">
        <v>178</v>
      </c>
      <c r="D112" s="221" t="s">
        <v>145</v>
      </c>
      <c r="E112" s="222" t="s">
        <v>1988</v>
      </c>
      <c r="F112" s="223" t="s">
        <v>1989</v>
      </c>
      <c r="G112" s="224" t="s">
        <v>148</v>
      </c>
      <c r="H112" s="225">
        <v>113.36</v>
      </c>
      <c r="I112" s="226"/>
      <c r="J112" s="227">
        <f>ROUND(I112*H112,2)</f>
        <v>0</v>
      </c>
      <c r="K112" s="228"/>
      <c r="L112" s="46"/>
      <c r="M112" s="229" t="s">
        <v>19</v>
      </c>
      <c r="N112" s="230" t="s">
        <v>45</v>
      </c>
      <c r="O112" s="86"/>
      <c r="P112" s="231">
        <f>O112*H112</f>
        <v>0</v>
      </c>
      <c r="Q112" s="231">
        <v>0</v>
      </c>
      <c r="R112" s="231">
        <f>Q112*H112</f>
        <v>0</v>
      </c>
      <c r="S112" s="231">
        <v>0</v>
      </c>
      <c r="T112" s="232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33" t="s">
        <v>149</v>
      </c>
      <c r="AT112" s="233" t="s">
        <v>145</v>
      </c>
      <c r="AU112" s="233" t="s">
        <v>84</v>
      </c>
      <c r="AY112" s="19" t="s">
        <v>142</v>
      </c>
      <c r="BE112" s="234">
        <f>IF(N112="základní",J112,0)</f>
        <v>0</v>
      </c>
      <c r="BF112" s="234">
        <f>IF(N112="snížená",J112,0)</f>
        <v>0</v>
      </c>
      <c r="BG112" s="234">
        <f>IF(N112="zákl. přenesená",J112,0)</f>
        <v>0</v>
      </c>
      <c r="BH112" s="234">
        <f>IF(N112="sníž. přenesená",J112,0)</f>
        <v>0</v>
      </c>
      <c r="BI112" s="234">
        <f>IF(N112="nulová",J112,0)</f>
        <v>0</v>
      </c>
      <c r="BJ112" s="19" t="s">
        <v>82</v>
      </c>
      <c r="BK112" s="234">
        <f>ROUND(I112*H112,2)</f>
        <v>0</v>
      </c>
      <c r="BL112" s="19" t="s">
        <v>149</v>
      </c>
      <c r="BM112" s="233" t="s">
        <v>1990</v>
      </c>
    </row>
    <row r="113" s="2" customFormat="1" ht="16.5" customHeight="1">
      <c r="A113" s="40"/>
      <c r="B113" s="41"/>
      <c r="C113" s="221" t="s">
        <v>182</v>
      </c>
      <c r="D113" s="221" t="s">
        <v>145</v>
      </c>
      <c r="E113" s="222" t="s">
        <v>1991</v>
      </c>
      <c r="F113" s="223" t="s">
        <v>1992</v>
      </c>
      <c r="G113" s="224" t="s">
        <v>148</v>
      </c>
      <c r="H113" s="225">
        <v>113.36</v>
      </c>
      <c r="I113" s="226"/>
      <c r="J113" s="227">
        <f>ROUND(I113*H113,2)</f>
        <v>0</v>
      </c>
      <c r="K113" s="228"/>
      <c r="L113" s="46"/>
      <c r="M113" s="229" t="s">
        <v>19</v>
      </c>
      <c r="N113" s="230" t="s">
        <v>45</v>
      </c>
      <c r="O113" s="86"/>
      <c r="P113" s="231">
        <f>O113*H113</f>
        <v>0</v>
      </c>
      <c r="Q113" s="231">
        <v>0</v>
      </c>
      <c r="R113" s="231">
        <f>Q113*H113</f>
        <v>0</v>
      </c>
      <c r="S113" s="231">
        <v>0</v>
      </c>
      <c r="T113" s="232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33" t="s">
        <v>149</v>
      </c>
      <c r="AT113" s="233" t="s">
        <v>145</v>
      </c>
      <c r="AU113" s="233" t="s">
        <v>84</v>
      </c>
      <c r="AY113" s="19" t="s">
        <v>142</v>
      </c>
      <c r="BE113" s="234">
        <f>IF(N113="základní",J113,0)</f>
        <v>0</v>
      </c>
      <c r="BF113" s="234">
        <f>IF(N113="snížená",J113,0)</f>
        <v>0</v>
      </c>
      <c r="BG113" s="234">
        <f>IF(N113="zákl. přenesená",J113,0)</f>
        <v>0</v>
      </c>
      <c r="BH113" s="234">
        <f>IF(N113="sníž. přenesená",J113,0)</f>
        <v>0</v>
      </c>
      <c r="BI113" s="234">
        <f>IF(N113="nulová",J113,0)</f>
        <v>0</v>
      </c>
      <c r="BJ113" s="19" t="s">
        <v>82</v>
      </c>
      <c r="BK113" s="234">
        <f>ROUND(I113*H113,2)</f>
        <v>0</v>
      </c>
      <c r="BL113" s="19" t="s">
        <v>149</v>
      </c>
      <c r="BM113" s="233" t="s">
        <v>1993</v>
      </c>
    </row>
    <row r="114" s="13" customFormat="1">
      <c r="A114" s="13"/>
      <c r="B114" s="235"/>
      <c r="C114" s="236"/>
      <c r="D114" s="237" t="s">
        <v>151</v>
      </c>
      <c r="E114" s="238" t="s">
        <v>19</v>
      </c>
      <c r="F114" s="239" t="s">
        <v>1994</v>
      </c>
      <c r="G114" s="236"/>
      <c r="H114" s="240">
        <v>62.640000000000001</v>
      </c>
      <c r="I114" s="241"/>
      <c r="J114" s="236"/>
      <c r="K114" s="236"/>
      <c r="L114" s="242"/>
      <c r="M114" s="243"/>
      <c r="N114" s="244"/>
      <c r="O114" s="244"/>
      <c r="P114" s="244"/>
      <c r="Q114" s="244"/>
      <c r="R114" s="244"/>
      <c r="S114" s="244"/>
      <c r="T114" s="245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6" t="s">
        <v>151</v>
      </c>
      <c r="AU114" s="246" t="s">
        <v>84</v>
      </c>
      <c r="AV114" s="13" t="s">
        <v>84</v>
      </c>
      <c r="AW114" s="13" t="s">
        <v>35</v>
      </c>
      <c r="AX114" s="13" t="s">
        <v>74</v>
      </c>
      <c r="AY114" s="246" t="s">
        <v>142</v>
      </c>
    </row>
    <row r="115" s="13" customFormat="1">
      <c r="A115" s="13"/>
      <c r="B115" s="235"/>
      <c r="C115" s="236"/>
      <c r="D115" s="237" t="s">
        <v>151</v>
      </c>
      <c r="E115" s="238" t="s">
        <v>19</v>
      </c>
      <c r="F115" s="239" t="s">
        <v>1995</v>
      </c>
      <c r="G115" s="236"/>
      <c r="H115" s="240">
        <v>28.920000000000002</v>
      </c>
      <c r="I115" s="241"/>
      <c r="J115" s="236"/>
      <c r="K115" s="236"/>
      <c r="L115" s="242"/>
      <c r="M115" s="243"/>
      <c r="N115" s="244"/>
      <c r="O115" s="244"/>
      <c r="P115" s="244"/>
      <c r="Q115" s="244"/>
      <c r="R115" s="244"/>
      <c r="S115" s="244"/>
      <c r="T115" s="245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6" t="s">
        <v>151</v>
      </c>
      <c r="AU115" s="246" t="s">
        <v>84</v>
      </c>
      <c r="AV115" s="13" t="s">
        <v>84</v>
      </c>
      <c r="AW115" s="13" t="s">
        <v>35</v>
      </c>
      <c r="AX115" s="13" t="s">
        <v>74</v>
      </c>
      <c r="AY115" s="246" t="s">
        <v>142</v>
      </c>
    </row>
    <row r="116" s="13" customFormat="1">
      <c r="A116" s="13"/>
      <c r="B116" s="235"/>
      <c r="C116" s="236"/>
      <c r="D116" s="237" t="s">
        <v>151</v>
      </c>
      <c r="E116" s="238" t="s">
        <v>19</v>
      </c>
      <c r="F116" s="239" t="s">
        <v>1996</v>
      </c>
      <c r="G116" s="236"/>
      <c r="H116" s="240">
        <v>21.800000000000001</v>
      </c>
      <c r="I116" s="241"/>
      <c r="J116" s="236"/>
      <c r="K116" s="236"/>
      <c r="L116" s="242"/>
      <c r="M116" s="243"/>
      <c r="N116" s="244"/>
      <c r="O116" s="244"/>
      <c r="P116" s="244"/>
      <c r="Q116" s="244"/>
      <c r="R116" s="244"/>
      <c r="S116" s="244"/>
      <c r="T116" s="245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6" t="s">
        <v>151</v>
      </c>
      <c r="AU116" s="246" t="s">
        <v>84</v>
      </c>
      <c r="AV116" s="13" t="s">
        <v>84</v>
      </c>
      <c r="AW116" s="13" t="s">
        <v>35</v>
      </c>
      <c r="AX116" s="13" t="s">
        <v>74</v>
      </c>
      <c r="AY116" s="246" t="s">
        <v>142</v>
      </c>
    </row>
    <row r="117" s="14" customFormat="1">
      <c r="A117" s="14"/>
      <c r="B117" s="250"/>
      <c r="C117" s="251"/>
      <c r="D117" s="237" t="s">
        <v>151</v>
      </c>
      <c r="E117" s="252" t="s">
        <v>19</v>
      </c>
      <c r="F117" s="253" t="s">
        <v>196</v>
      </c>
      <c r="G117" s="251"/>
      <c r="H117" s="254">
        <v>113.36</v>
      </c>
      <c r="I117" s="255"/>
      <c r="J117" s="251"/>
      <c r="K117" s="251"/>
      <c r="L117" s="256"/>
      <c r="M117" s="257"/>
      <c r="N117" s="258"/>
      <c r="O117" s="258"/>
      <c r="P117" s="258"/>
      <c r="Q117" s="258"/>
      <c r="R117" s="258"/>
      <c r="S117" s="258"/>
      <c r="T117" s="259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60" t="s">
        <v>151</v>
      </c>
      <c r="AU117" s="260" t="s">
        <v>84</v>
      </c>
      <c r="AV117" s="14" t="s">
        <v>149</v>
      </c>
      <c r="AW117" s="14" t="s">
        <v>35</v>
      </c>
      <c r="AX117" s="14" t="s">
        <v>82</v>
      </c>
      <c r="AY117" s="260" t="s">
        <v>142</v>
      </c>
    </row>
    <row r="118" s="2" customFormat="1" ht="16.5" customHeight="1">
      <c r="A118" s="40"/>
      <c r="B118" s="41"/>
      <c r="C118" s="221" t="s">
        <v>186</v>
      </c>
      <c r="D118" s="221" t="s">
        <v>145</v>
      </c>
      <c r="E118" s="222" t="s">
        <v>1997</v>
      </c>
      <c r="F118" s="223" t="s">
        <v>1998</v>
      </c>
      <c r="G118" s="224" t="s">
        <v>148</v>
      </c>
      <c r="H118" s="225">
        <v>113.36</v>
      </c>
      <c r="I118" s="226"/>
      <c r="J118" s="227">
        <f>ROUND(I118*H118,2)</f>
        <v>0</v>
      </c>
      <c r="K118" s="228"/>
      <c r="L118" s="46"/>
      <c r="M118" s="229" t="s">
        <v>19</v>
      </c>
      <c r="N118" s="230" t="s">
        <v>45</v>
      </c>
      <c r="O118" s="86"/>
      <c r="P118" s="231">
        <f>O118*H118</f>
        <v>0</v>
      </c>
      <c r="Q118" s="231">
        <v>0</v>
      </c>
      <c r="R118" s="231">
        <f>Q118*H118</f>
        <v>0</v>
      </c>
      <c r="S118" s="231">
        <v>0</v>
      </c>
      <c r="T118" s="232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33" t="s">
        <v>149</v>
      </c>
      <c r="AT118" s="233" t="s">
        <v>145</v>
      </c>
      <c r="AU118" s="233" t="s">
        <v>84</v>
      </c>
      <c r="AY118" s="19" t="s">
        <v>142</v>
      </c>
      <c r="BE118" s="234">
        <f>IF(N118="základní",J118,0)</f>
        <v>0</v>
      </c>
      <c r="BF118" s="234">
        <f>IF(N118="snížená",J118,0)</f>
        <v>0</v>
      </c>
      <c r="BG118" s="234">
        <f>IF(N118="zákl. přenesená",J118,0)</f>
        <v>0</v>
      </c>
      <c r="BH118" s="234">
        <f>IF(N118="sníž. přenesená",J118,0)</f>
        <v>0</v>
      </c>
      <c r="BI118" s="234">
        <f>IF(N118="nulová",J118,0)</f>
        <v>0</v>
      </c>
      <c r="BJ118" s="19" t="s">
        <v>82</v>
      </c>
      <c r="BK118" s="234">
        <f>ROUND(I118*H118,2)</f>
        <v>0</v>
      </c>
      <c r="BL118" s="19" t="s">
        <v>149</v>
      </c>
      <c r="BM118" s="233" t="s">
        <v>1999</v>
      </c>
    </row>
    <row r="119" s="2" customFormat="1" ht="16.5" customHeight="1">
      <c r="A119" s="40"/>
      <c r="B119" s="41"/>
      <c r="C119" s="221" t="s">
        <v>190</v>
      </c>
      <c r="D119" s="221" t="s">
        <v>145</v>
      </c>
      <c r="E119" s="222" t="s">
        <v>2000</v>
      </c>
      <c r="F119" s="223" t="s">
        <v>2001</v>
      </c>
      <c r="G119" s="224" t="s">
        <v>148</v>
      </c>
      <c r="H119" s="225">
        <v>28.289999999999999</v>
      </c>
      <c r="I119" s="226"/>
      <c r="J119" s="227">
        <f>ROUND(I119*H119,2)</f>
        <v>0</v>
      </c>
      <c r="K119" s="228"/>
      <c r="L119" s="46"/>
      <c r="M119" s="229" t="s">
        <v>19</v>
      </c>
      <c r="N119" s="230" t="s">
        <v>45</v>
      </c>
      <c r="O119" s="86"/>
      <c r="P119" s="231">
        <f>O119*H119</f>
        <v>0</v>
      </c>
      <c r="Q119" s="231">
        <v>0</v>
      </c>
      <c r="R119" s="231">
        <f>Q119*H119</f>
        <v>0</v>
      </c>
      <c r="S119" s="231">
        <v>0</v>
      </c>
      <c r="T119" s="232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33" t="s">
        <v>149</v>
      </c>
      <c r="AT119" s="233" t="s">
        <v>145</v>
      </c>
      <c r="AU119" s="233" t="s">
        <v>84</v>
      </c>
      <c r="AY119" s="19" t="s">
        <v>142</v>
      </c>
      <c r="BE119" s="234">
        <f>IF(N119="základní",J119,0)</f>
        <v>0</v>
      </c>
      <c r="BF119" s="234">
        <f>IF(N119="snížená",J119,0)</f>
        <v>0</v>
      </c>
      <c r="BG119" s="234">
        <f>IF(N119="zákl. přenesená",J119,0)</f>
        <v>0</v>
      </c>
      <c r="BH119" s="234">
        <f>IF(N119="sníž. přenesená",J119,0)</f>
        <v>0</v>
      </c>
      <c r="BI119" s="234">
        <f>IF(N119="nulová",J119,0)</f>
        <v>0</v>
      </c>
      <c r="BJ119" s="19" t="s">
        <v>82</v>
      </c>
      <c r="BK119" s="234">
        <f>ROUND(I119*H119,2)</f>
        <v>0</v>
      </c>
      <c r="BL119" s="19" t="s">
        <v>149</v>
      </c>
      <c r="BM119" s="233" t="s">
        <v>2002</v>
      </c>
    </row>
    <row r="120" s="2" customFormat="1" ht="16.5" customHeight="1">
      <c r="A120" s="40"/>
      <c r="B120" s="41"/>
      <c r="C120" s="282" t="s">
        <v>197</v>
      </c>
      <c r="D120" s="282" t="s">
        <v>263</v>
      </c>
      <c r="E120" s="283" t="s">
        <v>2003</v>
      </c>
      <c r="F120" s="284" t="s">
        <v>2004</v>
      </c>
      <c r="G120" s="285" t="s">
        <v>367</v>
      </c>
      <c r="H120" s="286">
        <v>56.579999999999998</v>
      </c>
      <c r="I120" s="287"/>
      <c r="J120" s="288">
        <f>ROUND(I120*H120,2)</f>
        <v>0</v>
      </c>
      <c r="K120" s="289"/>
      <c r="L120" s="290"/>
      <c r="M120" s="291" t="s">
        <v>19</v>
      </c>
      <c r="N120" s="292" t="s">
        <v>45</v>
      </c>
      <c r="O120" s="86"/>
      <c r="P120" s="231">
        <f>O120*H120</f>
        <v>0</v>
      </c>
      <c r="Q120" s="231">
        <v>1</v>
      </c>
      <c r="R120" s="231">
        <f>Q120*H120</f>
        <v>56.579999999999998</v>
      </c>
      <c r="S120" s="231">
        <v>0</v>
      </c>
      <c r="T120" s="232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33" t="s">
        <v>182</v>
      </c>
      <c r="AT120" s="233" t="s">
        <v>263</v>
      </c>
      <c r="AU120" s="233" t="s">
        <v>84</v>
      </c>
      <c r="AY120" s="19" t="s">
        <v>142</v>
      </c>
      <c r="BE120" s="234">
        <f>IF(N120="základní",J120,0)</f>
        <v>0</v>
      </c>
      <c r="BF120" s="234">
        <f>IF(N120="snížená",J120,0)</f>
        <v>0</v>
      </c>
      <c r="BG120" s="234">
        <f>IF(N120="zákl. přenesená",J120,0)</f>
        <v>0</v>
      </c>
      <c r="BH120" s="234">
        <f>IF(N120="sníž. přenesená",J120,0)</f>
        <v>0</v>
      </c>
      <c r="BI120" s="234">
        <f>IF(N120="nulová",J120,0)</f>
        <v>0</v>
      </c>
      <c r="BJ120" s="19" t="s">
        <v>82</v>
      </c>
      <c r="BK120" s="234">
        <f>ROUND(I120*H120,2)</f>
        <v>0</v>
      </c>
      <c r="BL120" s="19" t="s">
        <v>149</v>
      </c>
      <c r="BM120" s="233" t="s">
        <v>2005</v>
      </c>
    </row>
    <row r="121" s="13" customFormat="1">
      <c r="A121" s="13"/>
      <c r="B121" s="235"/>
      <c r="C121" s="236"/>
      <c r="D121" s="237" t="s">
        <v>151</v>
      </c>
      <c r="E121" s="238" t="s">
        <v>19</v>
      </c>
      <c r="F121" s="239" t="s">
        <v>2006</v>
      </c>
      <c r="G121" s="236"/>
      <c r="H121" s="240">
        <v>56.579999999999998</v>
      </c>
      <c r="I121" s="241"/>
      <c r="J121" s="236"/>
      <c r="K121" s="236"/>
      <c r="L121" s="242"/>
      <c r="M121" s="243"/>
      <c r="N121" s="244"/>
      <c r="O121" s="244"/>
      <c r="P121" s="244"/>
      <c r="Q121" s="244"/>
      <c r="R121" s="244"/>
      <c r="S121" s="244"/>
      <c r="T121" s="24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6" t="s">
        <v>151</v>
      </c>
      <c r="AU121" s="246" t="s">
        <v>84</v>
      </c>
      <c r="AV121" s="13" t="s">
        <v>84</v>
      </c>
      <c r="AW121" s="13" t="s">
        <v>35</v>
      </c>
      <c r="AX121" s="13" t="s">
        <v>82</v>
      </c>
      <c r="AY121" s="246" t="s">
        <v>142</v>
      </c>
    </row>
    <row r="122" s="2" customFormat="1" ht="21.75" customHeight="1">
      <c r="A122" s="40"/>
      <c r="B122" s="41"/>
      <c r="C122" s="221" t="s">
        <v>205</v>
      </c>
      <c r="D122" s="221" t="s">
        <v>145</v>
      </c>
      <c r="E122" s="222" t="s">
        <v>2007</v>
      </c>
      <c r="F122" s="223" t="s">
        <v>2008</v>
      </c>
      <c r="G122" s="224" t="s">
        <v>174</v>
      </c>
      <c r="H122" s="225">
        <v>320</v>
      </c>
      <c r="I122" s="226"/>
      <c r="J122" s="227">
        <f>ROUND(I122*H122,2)</f>
        <v>0</v>
      </c>
      <c r="K122" s="228"/>
      <c r="L122" s="46"/>
      <c r="M122" s="229" t="s">
        <v>19</v>
      </c>
      <c r="N122" s="230" t="s">
        <v>45</v>
      </c>
      <c r="O122" s="86"/>
      <c r="P122" s="231">
        <f>O122*H122</f>
        <v>0</v>
      </c>
      <c r="Q122" s="231">
        <v>0</v>
      </c>
      <c r="R122" s="231">
        <f>Q122*H122</f>
        <v>0</v>
      </c>
      <c r="S122" s="231">
        <v>0</v>
      </c>
      <c r="T122" s="232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33" t="s">
        <v>149</v>
      </c>
      <c r="AT122" s="233" t="s">
        <v>145</v>
      </c>
      <c r="AU122" s="233" t="s">
        <v>84</v>
      </c>
      <c r="AY122" s="19" t="s">
        <v>142</v>
      </c>
      <c r="BE122" s="234">
        <f>IF(N122="základní",J122,0)</f>
        <v>0</v>
      </c>
      <c r="BF122" s="234">
        <f>IF(N122="snížená",J122,0)</f>
        <v>0</v>
      </c>
      <c r="BG122" s="234">
        <f>IF(N122="zákl. přenesená",J122,0)</f>
        <v>0</v>
      </c>
      <c r="BH122" s="234">
        <f>IF(N122="sníž. přenesená",J122,0)</f>
        <v>0</v>
      </c>
      <c r="BI122" s="234">
        <f>IF(N122="nulová",J122,0)</f>
        <v>0</v>
      </c>
      <c r="BJ122" s="19" t="s">
        <v>82</v>
      </c>
      <c r="BK122" s="234">
        <f>ROUND(I122*H122,2)</f>
        <v>0</v>
      </c>
      <c r="BL122" s="19" t="s">
        <v>149</v>
      </c>
      <c r="BM122" s="233" t="s">
        <v>2009</v>
      </c>
    </row>
    <row r="123" s="2" customFormat="1" ht="16.5" customHeight="1">
      <c r="A123" s="40"/>
      <c r="B123" s="41"/>
      <c r="C123" s="282" t="s">
        <v>212</v>
      </c>
      <c r="D123" s="282" t="s">
        <v>263</v>
      </c>
      <c r="E123" s="283" t="s">
        <v>2010</v>
      </c>
      <c r="F123" s="284" t="s">
        <v>2011</v>
      </c>
      <c r="G123" s="285" t="s">
        <v>608</v>
      </c>
      <c r="H123" s="286">
        <v>4.7999999999999998</v>
      </c>
      <c r="I123" s="287"/>
      <c r="J123" s="288">
        <f>ROUND(I123*H123,2)</f>
        <v>0</v>
      </c>
      <c r="K123" s="289"/>
      <c r="L123" s="290"/>
      <c r="M123" s="291" t="s">
        <v>19</v>
      </c>
      <c r="N123" s="292" t="s">
        <v>45</v>
      </c>
      <c r="O123" s="86"/>
      <c r="P123" s="231">
        <f>O123*H123</f>
        <v>0</v>
      </c>
      <c r="Q123" s="231">
        <v>0.001</v>
      </c>
      <c r="R123" s="231">
        <f>Q123*H123</f>
        <v>0.0047999999999999996</v>
      </c>
      <c r="S123" s="231">
        <v>0</v>
      </c>
      <c r="T123" s="232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33" t="s">
        <v>182</v>
      </c>
      <c r="AT123" s="233" t="s">
        <v>263</v>
      </c>
      <c r="AU123" s="233" t="s">
        <v>84</v>
      </c>
      <c r="AY123" s="19" t="s">
        <v>142</v>
      </c>
      <c r="BE123" s="234">
        <f>IF(N123="základní",J123,0)</f>
        <v>0</v>
      </c>
      <c r="BF123" s="234">
        <f>IF(N123="snížená",J123,0)</f>
        <v>0</v>
      </c>
      <c r="BG123" s="234">
        <f>IF(N123="zákl. přenesená",J123,0)</f>
        <v>0</v>
      </c>
      <c r="BH123" s="234">
        <f>IF(N123="sníž. přenesená",J123,0)</f>
        <v>0</v>
      </c>
      <c r="BI123" s="234">
        <f>IF(N123="nulová",J123,0)</f>
        <v>0</v>
      </c>
      <c r="BJ123" s="19" t="s">
        <v>82</v>
      </c>
      <c r="BK123" s="234">
        <f>ROUND(I123*H123,2)</f>
        <v>0</v>
      </c>
      <c r="BL123" s="19" t="s">
        <v>149</v>
      </c>
      <c r="BM123" s="233" t="s">
        <v>2012</v>
      </c>
    </row>
    <row r="124" s="13" customFormat="1">
      <c r="A124" s="13"/>
      <c r="B124" s="235"/>
      <c r="C124" s="236"/>
      <c r="D124" s="237" t="s">
        <v>151</v>
      </c>
      <c r="E124" s="236"/>
      <c r="F124" s="239" t="s">
        <v>2013</v>
      </c>
      <c r="G124" s="236"/>
      <c r="H124" s="240">
        <v>4.7999999999999998</v>
      </c>
      <c r="I124" s="241"/>
      <c r="J124" s="236"/>
      <c r="K124" s="236"/>
      <c r="L124" s="242"/>
      <c r="M124" s="243"/>
      <c r="N124" s="244"/>
      <c r="O124" s="244"/>
      <c r="P124" s="244"/>
      <c r="Q124" s="244"/>
      <c r="R124" s="244"/>
      <c r="S124" s="244"/>
      <c r="T124" s="24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6" t="s">
        <v>151</v>
      </c>
      <c r="AU124" s="246" t="s">
        <v>84</v>
      </c>
      <c r="AV124" s="13" t="s">
        <v>84</v>
      </c>
      <c r="AW124" s="13" t="s">
        <v>4</v>
      </c>
      <c r="AX124" s="13" t="s">
        <v>82</v>
      </c>
      <c r="AY124" s="246" t="s">
        <v>142</v>
      </c>
    </row>
    <row r="125" s="2" customFormat="1" ht="16.5" customHeight="1">
      <c r="A125" s="40"/>
      <c r="B125" s="41"/>
      <c r="C125" s="221" t="s">
        <v>225</v>
      </c>
      <c r="D125" s="221" t="s">
        <v>145</v>
      </c>
      <c r="E125" s="222" t="s">
        <v>2014</v>
      </c>
      <c r="F125" s="223" t="s">
        <v>2015</v>
      </c>
      <c r="G125" s="224" t="s">
        <v>174</v>
      </c>
      <c r="H125" s="225">
        <v>162.5</v>
      </c>
      <c r="I125" s="226"/>
      <c r="J125" s="227">
        <f>ROUND(I125*H125,2)</f>
        <v>0</v>
      </c>
      <c r="K125" s="228"/>
      <c r="L125" s="46"/>
      <c r="M125" s="229" t="s">
        <v>19</v>
      </c>
      <c r="N125" s="230" t="s">
        <v>45</v>
      </c>
      <c r="O125" s="86"/>
      <c r="P125" s="231">
        <f>O125*H125</f>
        <v>0</v>
      </c>
      <c r="Q125" s="231">
        <v>0</v>
      </c>
      <c r="R125" s="231">
        <f>Q125*H125</f>
        <v>0</v>
      </c>
      <c r="S125" s="231">
        <v>0</v>
      </c>
      <c r="T125" s="232">
        <f>S125*H125</f>
        <v>0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33" t="s">
        <v>149</v>
      </c>
      <c r="AT125" s="233" t="s">
        <v>145</v>
      </c>
      <c r="AU125" s="233" t="s">
        <v>84</v>
      </c>
      <c r="AY125" s="19" t="s">
        <v>142</v>
      </c>
      <c r="BE125" s="234">
        <f>IF(N125="základní",J125,0)</f>
        <v>0</v>
      </c>
      <c r="BF125" s="234">
        <f>IF(N125="snížená",J125,0)</f>
        <v>0</v>
      </c>
      <c r="BG125" s="234">
        <f>IF(N125="zákl. přenesená",J125,0)</f>
        <v>0</v>
      </c>
      <c r="BH125" s="234">
        <f>IF(N125="sníž. přenesená",J125,0)</f>
        <v>0</v>
      </c>
      <c r="BI125" s="234">
        <f>IF(N125="nulová",J125,0)</f>
        <v>0</v>
      </c>
      <c r="BJ125" s="19" t="s">
        <v>82</v>
      </c>
      <c r="BK125" s="234">
        <f>ROUND(I125*H125,2)</f>
        <v>0</v>
      </c>
      <c r="BL125" s="19" t="s">
        <v>149</v>
      </c>
      <c r="BM125" s="233" t="s">
        <v>2016</v>
      </c>
    </row>
    <row r="126" s="2" customFormat="1" ht="16.5" customHeight="1">
      <c r="A126" s="40"/>
      <c r="B126" s="41"/>
      <c r="C126" s="221" t="s">
        <v>8</v>
      </c>
      <c r="D126" s="221" t="s">
        <v>145</v>
      </c>
      <c r="E126" s="222" t="s">
        <v>2017</v>
      </c>
      <c r="F126" s="223" t="s">
        <v>2018</v>
      </c>
      <c r="G126" s="224" t="s">
        <v>174</v>
      </c>
      <c r="H126" s="225">
        <v>320</v>
      </c>
      <c r="I126" s="226"/>
      <c r="J126" s="227">
        <f>ROUND(I126*H126,2)</f>
        <v>0</v>
      </c>
      <c r="K126" s="228"/>
      <c r="L126" s="46"/>
      <c r="M126" s="229" t="s">
        <v>19</v>
      </c>
      <c r="N126" s="230" t="s">
        <v>45</v>
      </c>
      <c r="O126" s="86"/>
      <c r="P126" s="231">
        <f>O126*H126</f>
        <v>0</v>
      </c>
      <c r="Q126" s="231">
        <v>0</v>
      </c>
      <c r="R126" s="231">
        <f>Q126*H126</f>
        <v>0</v>
      </c>
      <c r="S126" s="231">
        <v>0</v>
      </c>
      <c r="T126" s="232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33" t="s">
        <v>149</v>
      </c>
      <c r="AT126" s="233" t="s">
        <v>145</v>
      </c>
      <c r="AU126" s="233" t="s">
        <v>84</v>
      </c>
      <c r="AY126" s="19" t="s">
        <v>142</v>
      </c>
      <c r="BE126" s="234">
        <f>IF(N126="základní",J126,0)</f>
        <v>0</v>
      </c>
      <c r="BF126" s="234">
        <f>IF(N126="snížená",J126,0)</f>
        <v>0</v>
      </c>
      <c r="BG126" s="234">
        <f>IF(N126="zákl. přenesená",J126,0)</f>
        <v>0</v>
      </c>
      <c r="BH126" s="234">
        <f>IF(N126="sníž. přenesená",J126,0)</f>
        <v>0</v>
      </c>
      <c r="BI126" s="234">
        <f>IF(N126="nulová",J126,0)</f>
        <v>0</v>
      </c>
      <c r="BJ126" s="19" t="s">
        <v>82</v>
      </c>
      <c r="BK126" s="234">
        <f>ROUND(I126*H126,2)</f>
        <v>0</v>
      </c>
      <c r="BL126" s="19" t="s">
        <v>149</v>
      </c>
      <c r="BM126" s="233" t="s">
        <v>2019</v>
      </c>
    </row>
    <row r="127" s="12" customFormat="1" ht="22.8" customHeight="1">
      <c r="A127" s="12"/>
      <c r="B127" s="205"/>
      <c r="C127" s="206"/>
      <c r="D127" s="207" t="s">
        <v>73</v>
      </c>
      <c r="E127" s="219" t="s">
        <v>84</v>
      </c>
      <c r="F127" s="219" t="s">
        <v>2020</v>
      </c>
      <c r="G127" s="206"/>
      <c r="H127" s="206"/>
      <c r="I127" s="209"/>
      <c r="J127" s="220">
        <f>BK127</f>
        <v>0</v>
      </c>
      <c r="K127" s="206"/>
      <c r="L127" s="211"/>
      <c r="M127" s="212"/>
      <c r="N127" s="213"/>
      <c r="O127" s="213"/>
      <c r="P127" s="214">
        <f>SUM(P128:P138)</f>
        <v>0</v>
      </c>
      <c r="Q127" s="213"/>
      <c r="R127" s="214">
        <f>SUM(R128:R138)</f>
        <v>13.07046291</v>
      </c>
      <c r="S127" s="213"/>
      <c r="T127" s="215">
        <f>SUM(T128:T138)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6" t="s">
        <v>82</v>
      </c>
      <c r="AT127" s="217" t="s">
        <v>73</v>
      </c>
      <c r="AU127" s="217" t="s">
        <v>82</v>
      </c>
      <c r="AY127" s="216" t="s">
        <v>142</v>
      </c>
      <c r="BK127" s="218">
        <f>SUM(BK128:BK138)</f>
        <v>0</v>
      </c>
    </row>
    <row r="128" s="2" customFormat="1" ht="21.75" customHeight="1">
      <c r="A128" s="40"/>
      <c r="B128" s="41"/>
      <c r="C128" s="221" t="s">
        <v>234</v>
      </c>
      <c r="D128" s="221" t="s">
        <v>145</v>
      </c>
      <c r="E128" s="222" t="s">
        <v>2021</v>
      </c>
      <c r="F128" s="223" t="s">
        <v>2022</v>
      </c>
      <c r="G128" s="224" t="s">
        <v>208</v>
      </c>
      <c r="H128" s="225">
        <v>1</v>
      </c>
      <c r="I128" s="226"/>
      <c r="J128" s="227">
        <f>ROUND(I128*H128,2)</f>
        <v>0</v>
      </c>
      <c r="K128" s="228"/>
      <c r="L128" s="46"/>
      <c r="M128" s="229" t="s">
        <v>19</v>
      </c>
      <c r="N128" s="230" t="s">
        <v>45</v>
      </c>
      <c r="O128" s="86"/>
      <c r="P128" s="231">
        <f>O128*H128</f>
        <v>0</v>
      </c>
      <c r="Q128" s="231">
        <v>0.027380000000000002</v>
      </c>
      <c r="R128" s="231">
        <f>Q128*H128</f>
        <v>0.027380000000000002</v>
      </c>
      <c r="S128" s="231">
        <v>0</v>
      </c>
      <c r="T128" s="232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33" t="s">
        <v>149</v>
      </c>
      <c r="AT128" s="233" t="s">
        <v>145</v>
      </c>
      <c r="AU128" s="233" t="s">
        <v>84</v>
      </c>
      <c r="AY128" s="19" t="s">
        <v>142</v>
      </c>
      <c r="BE128" s="234">
        <f>IF(N128="základní",J128,0)</f>
        <v>0</v>
      </c>
      <c r="BF128" s="234">
        <f>IF(N128="snížená",J128,0)</f>
        <v>0</v>
      </c>
      <c r="BG128" s="234">
        <f>IF(N128="zákl. přenesená",J128,0)</f>
        <v>0</v>
      </c>
      <c r="BH128" s="234">
        <f>IF(N128="sníž. přenesená",J128,0)</f>
        <v>0</v>
      </c>
      <c r="BI128" s="234">
        <f>IF(N128="nulová",J128,0)</f>
        <v>0</v>
      </c>
      <c r="BJ128" s="19" t="s">
        <v>82</v>
      </c>
      <c r="BK128" s="234">
        <f>ROUND(I128*H128,2)</f>
        <v>0</v>
      </c>
      <c r="BL128" s="19" t="s">
        <v>149</v>
      </c>
      <c r="BM128" s="233" t="s">
        <v>2023</v>
      </c>
    </row>
    <row r="129" s="2" customFormat="1" ht="16.5" customHeight="1">
      <c r="A129" s="40"/>
      <c r="B129" s="41"/>
      <c r="C129" s="282" t="s">
        <v>240</v>
      </c>
      <c r="D129" s="282" t="s">
        <v>263</v>
      </c>
      <c r="E129" s="283" t="s">
        <v>2024</v>
      </c>
      <c r="F129" s="284" t="s">
        <v>2025</v>
      </c>
      <c r="G129" s="285" t="s">
        <v>155</v>
      </c>
      <c r="H129" s="286">
        <v>1</v>
      </c>
      <c r="I129" s="287"/>
      <c r="J129" s="288">
        <f>ROUND(I129*H129,2)</f>
        <v>0</v>
      </c>
      <c r="K129" s="289"/>
      <c r="L129" s="290"/>
      <c r="M129" s="291" t="s">
        <v>19</v>
      </c>
      <c r="N129" s="292" t="s">
        <v>45</v>
      </c>
      <c r="O129" s="86"/>
      <c r="P129" s="231">
        <f>O129*H129</f>
        <v>0</v>
      </c>
      <c r="Q129" s="231">
        <v>0.254</v>
      </c>
      <c r="R129" s="231">
        <f>Q129*H129</f>
        <v>0.254</v>
      </c>
      <c r="S129" s="231">
        <v>0</v>
      </c>
      <c r="T129" s="232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33" t="s">
        <v>182</v>
      </c>
      <c r="AT129" s="233" t="s">
        <v>263</v>
      </c>
      <c r="AU129" s="233" t="s">
        <v>84</v>
      </c>
      <c r="AY129" s="19" t="s">
        <v>142</v>
      </c>
      <c r="BE129" s="234">
        <f>IF(N129="základní",J129,0)</f>
        <v>0</v>
      </c>
      <c r="BF129" s="234">
        <f>IF(N129="snížená",J129,0)</f>
        <v>0</v>
      </c>
      <c r="BG129" s="234">
        <f>IF(N129="zákl. přenesená",J129,0)</f>
        <v>0</v>
      </c>
      <c r="BH129" s="234">
        <f>IF(N129="sníž. přenesená",J129,0)</f>
        <v>0</v>
      </c>
      <c r="BI129" s="234">
        <f>IF(N129="nulová",J129,0)</f>
        <v>0</v>
      </c>
      <c r="BJ129" s="19" t="s">
        <v>82</v>
      </c>
      <c r="BK129" s="234">
        <f>ROUND(I129*H129,2)</f>
        <v>0</v>
      </c>
      <c r="BL129" s="19" t="s">
        <v>149</v>
      </c>
      <c r="BM129" s="233" t="s">
        <v>2026</v>
      </c>
    </row>
    <row r="130" s="2" customFormat="1" ht="16.5" customHeight="1">
      <c r="A130" s="40"/>
      <c r="B130" s="41"/>
      <c r="C130" s="221" t="s">
        <v>250</v>
      </c>
      <c r="D130" s="221" t="s">
        <v>145</v>
      </c>
      <c r="E130" s="222" t="s">
        <v>2027</v>
      </c>
      <c r="F130" s="223" t="s">
        <v>2028</v>
      </c>
      <c r="G130" s="224" t="s">
        <v>367</v>
      </c>
      <c r="H130" s="225">
        <v>0.27500000000000002</v>
      </c>
      <c r="I130" s="226"/>
      <c r="J130" s="227">
        <f>ROUND(I130*H130,2)</f>
        <v>0</v>
      </c>
      <c r="K130" s="228"/>
      <c r="L130" s="46"/>
      <c r="M130" s="229" t="s">
        <v>19</v>
      </c>
      <c r="N130" s="230" t="s">
        <v>45</v>
      </c>
      <c r="O130" s="86"/>
      <c r="P130" s="231">
        <f>O130*H130</f>
        <v>0</v>
      </c>
      <c r="Q130" s="231">
        <v>0.10445</v>
      </c>
      <c r="R130" s="231">
        <f>Q130*H130</f>
        <v>0.028723750000000003</v>
      </c>
      <c r="S130" s="231">
        <v>0</v>
      </c>
      <c r="T130" s="232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33" t="s">
        <v>149</v>
      </c>
      <c r="AT130" s="233" t="s">
        <v>145</v>
      </c>
      <c r="AU130" s="233" t="s">
        <v>84</v>
      </c>
      <c r="AY130" s="19" t="s">
        <v>142</v>
      </c>
      <c r="BE130" s="234">
        <f>IF(N130="základní",J130,0)</f>
        <v>0</v>
      </c>
      <c r="BF130" s="234">
        <f>IF(N130="snížená",J130,0)</f>
        <v>0</v>
      </c>
      <c r="BG130" s="234">
        <f>IF(N130="zákl. přenesená",J130,0)</f>
        <v>0</v>
      </c>
      <c r="BH130" s="234">
        <f>IF(N130="sníž. přenesená",J130,0)</f>
        <v>0</v>
      </c>
      <c r="BI130" s="234">
        <f>IF(N130="nulová",J130,0)</f>
        <v>0</v>
      </c>
      <c r="BJ130" s="19" t="s">
        <v>82</v>
      </c>
      <c r="BK130" s="234">
        <f>ROUND(I130*H130,2)</f>
        <v>0</v>
      </c>
      <c r="BL130" s="19" t="s">
        <v>149</v>
      </c>
      <c r="BM130" s="233" t="s">
        <v>2029</v>
      </c>
    </row>
    <row r="131" s="2" customFormat="1" ht="16.5" customHeight="1">
      <c r="A131" s="40"/>
      <c r="B131" s="41"/>
      <c r="C131" s="282" t="s">
        <v>159</v>
      </c>
      <c r="D131" s="282" t="s">
        <v>263</v>
      </c>
      <c r="E131" s="283" t="s">
        <v>2030</v>
      </c>
      <c r="F131" s="284" t="s">
        <v>2031</v>
      </c>
      <c r="G131" s="285" t="s">
        <v>155</v>
      </c>
      <c r="H131" s="286">
        <v>1</v>
      </c>
      <c r="I131" s="287"/>
      <c r="J131" s="288">
        <f>ROUND(I131*H131,2)</f>
        <v>0</v>
      </c>
      <c r="K131" s="289"/>
      <c r="L131" s="290"/>
      <c r="M131" s="291" t="s">
        <v>19</v>
      </c>
      <c r="N131" s="292" t="s">
        <v>45</v>
      </c>
      <c r="O131" s="86"/>
      <c r="P131" s="231">
        <f>O131*H131</f>
        <v>0</v>
      </c>
      <c r="Q131" s="231">
        <v>0.27500000000000002</v>
      </c>
      <c r="R131" s="231">
        <f>Q131*H131</f>
        <v>0.27500000000000002</v>
      </c>
      <c r="S131" s="231">
        <v>0</v>
      </c>
      <c r="T131" s="232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33" t="s">
        <v>182</v>
      </c>
      <c r="AT131" s="233" t="s">
        <v>263</v>
      </c>
      <c r="AU131" s="233" t="s">
        <v>84</v>
      </c>
      <c r="AY131" s="19" t="s">
        <v>142</v>
      </c>
      <c r="BE131" s="234">
        <f>IF(N131="základní",J131,0)</f>
        <v>0</v>
      </c>
      <c r="BF131" s="234">
        <f>IF(N131="snížená",J131,0)</f>
        <v>0</v>
      </c>
      <c r="BG131" s="234">
        <f>IF(N131="zákl. přenesená",J131,0)</f>
        <v>0</v>
      </c>
      <c r="BH131" s="234">
        <f>IF(N131="sníž. přenesená",J131,0)</f>
        <v>0</v>
      </c>
      <c r="BI131" s="234">
        <f>IF(N131="nulová",J131,0)</f>
        <v>0</v>
      </c>
      <c r="BJ131" s="19" t="s">
        <v>82</v>
      </c>
      <c r="BK131" s="234">
        <f>ROUND(I131*H131,2)</f>
        <v>0</v>
      </c>
      <c r="BL131" s="19" t="s">
        <v>149</v>
      </c>
      <c r="BM131" s="233" t="s">
        <v>2032</v>
      </c>
    </row>
    <row r="132" s="2" customFormat="1" ht="16.5" customHeight="1">
      <c r="A132" s="40"/>
      <c r="B132" s="41"/>
      <c r="C132" s="221" t="s">
        <v>259</v>
      </c>
      <c r="D132" s="221" t="s">
        <v>145</v>
      </c>
      <c r="E132" s="222" t="s">
        <v>2033</v>
      </c>
      <c r="F132" s="223" t="s">
        <v>2034</v>
      </c>
      <c r="G132" s="224" t="s">
        <v>148</v>
      </c>
      <c r="H132" s="225">
        <v>5</v>
      </c>
      <c r="I132" s="226"/>
      <c r="J132" s="227">
        <f>ROUND(I132*H132,2)</f>
        <v>0</v>
      </c>
      <c r="K132" s="228"/>
      <c r="L132" s="46"/>
      <c r="M132" s="229" t="s">
        <v>19</v>
      </c>
      <c r="N132" s="230" t="s">
        <v>45</v>
      </c>
      <c r="O132" s="86"/>
      <c r="P132" s="231">
        <f>O132*H132</f>
        <v>0</v>
      </c>
      <c r="Q132" s="231">
        <v>2.47214</v>
      </c>
      <c r="R132" s="231">
        <f>Q132*H132</f>
        <v>12.3607</v>
      </c>
      <c r="S132" s="231">
        <v>0</v>
      </c>
      <c r="T132" s="232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33" t="s">
        <v>149</v>
      </c>
      <c r="AT132" s="233" t="s">
        <v>145</v>
      </c>
      <c r="AU132" s="233" t="s">
        <v>84</v>
      </c>
      <c r="AY132" s="19" t="s">
        <v>142</v>
      </c>
      <c r="BE132" s="234">
        <f>IF(N132="základní",J132,0)</f>
        <v>0</v>
      </c>
      <c r="BF132" s="234">
        <f>IF(N132="snížená",J132,0)</f>
        <v>0</v>
      </c>
      <c r="BG132" s="234">
        <f>IF(N132="zákl. přenesená",J132,0)</f>
        <v>0</v>
      </c>
      <c r="BH132" s="234">
        <f>IF(N132="sníž. přenesená",J132,0)</f>
        <v>0</v>
      </c>
      <c r="BI132" s="234">
        <f>IF(N132="nulová",J132,0)</f>
        <v>0</v>
      </c>
      <c r="BJ132" s="19" t="s">
        <v>82</v>
      </c>
      <c r="BK132" s="234">
        <f>ROUND(I132*H132,2)</f>
        <v>0</v>
      </c>
      <c r="BL132" s="19" t="s">
        <v>149</v>
      </c>
      <c r="BM132" s="233" t="s">
        <v>2035</v>
      </c>
    </row>
    <row r="133" s="13" customFormat="1">
      <c r="A133" s="13"/>
      <c r="B133" s="235"/>
      <c r="C133" s="236"/>
      <c r="D133" s="237" t="s">
        <v>151</v>
      </c>
      <c r="E133" s="238" t="s">
        <v>19</v>
      </c>
      <c r="F133" s="239" t="s">
        <v>2036</v>
      </c>
      <c r="G133" s="236"/>
      <c r="H133" s="240">
        <v>5</v>
      </c>
      <c r="I133" s="241"/>
      <c r="J133" s="236"/>
      <c r="K133" s="236"/>
      <c r="L133" s="242"/>
      <c r="M133" s="243"/>
      <c r="N133" s="244"/>
      <c r="O133" s="244"/>
      <c r="P133" s="244"/>
      <c r="Q133" s="244"/>
      <c r="R133" s="244"/>
      <c r="S133" s="244"/>
      <c r="T133" s="245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6" t="s">
        <v>151</v>
      </c>
      <c r="AU133" s="246" t="s">
        <v>84</v>
      </c>
      <c r="AV133" s="13" t="s">
        <v>84</v>
      </c>
      <c r="AW133" s="13" t="s">
        <v>35</v>
      </c>
      <c r="AX133" s="13" t="s">
        <v>82</v>
      </c>
      <c r="AY133" s="246" t="s">
        <v>142</v>
      </c>
    </row>
    <row r="134" s="2" customFormat="1" ht="16.5" customHeight="1">
      <c r="A134" s="40"/>
      <c r="B134" s="41"/>
      <c r="C134" s="221" t="s">
        <v>7</v>
      </c>
      <c r="D134" s="221" t="s">
        <v>145</v>
      </c>
      <c r="E134" s="222" t="s">
        <v>2037</v>
      </c>
      <c r="F134" s="223" t="s">
        <v>2038</v>
      </c>
      <c r="G134" s="224" t="s">
        <v>174</v>
      </c>
      <c r="H134" s="225">
        <v>4</v>
      </c>
      <c r="I134" s="226"/>
      <c r="J134" s="227">
        <f>ROUND(I134*H134,2)</f>
        <v>0</v>
      </c>
      <c r="K134" s="228"/>
      <c r="L134" s="46"/>
      <c r="M134" s="229" t="s">
        <v>19</v>
      </c>
      <c r="N134" s="230" t="s">
        <v>45</v>
      </c>
      <c r="O134" s="86"/>
      <c r="P134" s="231">
        <f>O134*H134</f>
        <v>0</v>
      </c>
      <c r="Q134" s="231">
        <v>0.00247</v>
      </c>
      <c r="R134" s="231">
        <f>Q134*H134</f>
        <v>0.0098799999999999999</v>
      </c>
      <c r="S134" s="231">
        <v>0</v>
      </c>
      <c r="T134" s="232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33" t="s">
        <v>149</v>
      </c>
      <c r="AT134" s="233" t="s">
        <v>145</v>
      </c>
      <c r="AU134" s="233" t="s">
        <v>84</v>
      </c>
      <c r="AY134" s="19" t="s">
        <v>142</v>
      </c>
      <c r="BE134" s="234">
        <f>IF(N134="základní",J134,0)</f>
        <v>0</v>
      </c>
      <c r="BF134" s="234">
        <f>IF(N134="snížená",J134,0)</f>
        <v>0</v>
      </c>
      <c r="BG134" s="234">
        <f>IF(N134="zákl. přenesená",J134,0)</f>
        <v>0</v>
      </c>
      <c r="BH134" s="234">
        <f>IF(N134="sníž. přenesená",J134,0)</f>
        <v>0</v>
      </c>
      <c r="BI134" s="234">
        <f>IF(N134="nulová",J134,0)</f>
        <v>0</v>
      </c>
      <c r="BJ134" s="19" t="s">
        <v>82</v>
      </c>
      <c r="BK134" s="234">
        <f>ROUND(I134*H134,2)</f>
        <v>0</v>
      </c>
      <c r="BL134" s="19" t="s">
        <v>149</v>
      </c>
      <c r="BM134" s="233" t="s">
        <v>2039</v>
      </c>
    </row>
    <row r="135" s="13" customFormat="1">
      <c r="A135" s="13"/>
      <c r="B135" s="235"/>
      <c r="C135" s="236"/>
      <c r="D135" s="237" t="s">
        <v>151</v>
      </c>
      <c r="E135" s="238" t="s">
        <v>19</v>
      </c>
      <c r="F135" s="239" t="s">
        <v>2040</v>
      </c>
      <c r="G135" s="236"/>
      <c r="H135" s="240">
        <v>4</v>
      </c>
      <c r="I135" s="241"/>
      <c r="J135" s="236"/>
      <c r="K135" s="236"/>
      <c r="L135" s="242"/>
      <c r="M135" s="243"/>
      <c r="N135" s="244"/>
      <c r="O135" s="244"/>
      <c r="P135" s="244"/>
      <c r="Q135" s="244"/>
      <c r="R135" s="244"/>
      <c r="S135" s="244"/>
      <c r="T135" s="245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6" t="s">
        <v>151</v>
      </c>
      <c r="AU135" s="246" t="s">
        <v>84</v>
      </c>
      <c r="AV135" s="13" t="s">
        <v>84</v>
      </c>
      <c r="AW135" s="13" t="s">
        <v>35</v>
      </c>
      <c r="AX135" s="13" t="s">
        <v>82</v>
      </c>
      <c r="AY135" s="246" t="s">
        <v>142</v>
      </c>
    </row>
    <row r="136" s="2" customFormat="1" ht="16.5" customHeight="1">
      <c r="A136" s="40"/>
      <c r="B136" s="41"/>
      <c r="C136" s="221" t="s">
        <v>268</v>
      </c>
      <c r="D136" s="221" t="s">
        <v>145</v>
      </c>
      <c r="E136" s="222" t="s">
        <v>2041</v>
      </c>
      <c r="F136" s="223" t="s">
        <v>2042</v>
      </c>
      <c r="G136" s="224" t="s">
        <v>174</v>
      </c>
      <c r="H136" s="225">
        <v>4</v>
      </c>
      <c r="I136" s="226"/>
      <c r="J136" s="227">
        <f>ROUND(I136*H136,2)</f>
        <v>0</v>
      </c>
      <c r="K136" s="228"/>
      <c r="L136" s="46"/>
      <c r="M136" s="229" t="s">
        <v>19</v>
      </c>
      <c r="N136" s="230" t="s">
        <v>45</v>
      </c>
      <c r="O136" s="86"/>
      <c r="P136" s="231">
        <f>O136*H136</f>
        <v>0</v>
      </c>
      <c r="Q136" s="231">
        <v>0</v>
      </c>
      <c r="R136" s="231">
        <f>Q136*H136</f>
        <v>0</v>
      </c>
      <c r="S136" s="231">
        <v>0</v>
      </c>
      <c r="T136" s="232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33" t="s">
        <v>149</v>
      </c>
      <c r="AT136" s="233" t="s">
        <v>145</v>
      </c>
      <c r="AU136" s="233" t="s">
        <v>84</v>
      </c>
      <c r="AY136" s="19" t="s">
        <v>142</v>
      </c>
      <c r="BE136" s="234">
        <f>IF(N136="základní",J136,0)</f>
        <v>0</v>
      </c>
      <c r="BF136" s="234">
        <f>IF(N136="snížená",J136,0)</f>
        <v>0</v>
      </c>
      <c r="BG136" s="234">
        <f>IF(N136="zákl. přenesená",J136,0)</f>
        <v>0</v>
      </c>
      <c r="BH136" s="234">
        <f>IF(N136="sníž. přenesená",J136,0)</f>
        <v>0</v>
      </c>
      <c r="BI136" s="234">
        <f>IF(N136="nulová",J136,0)</f>
        <v>0</v>
      </c>
      <c r="BJ136" s="19" t="s">
        <v>82</v>
      </c>
      <c r="BK136" s="234">
        <f>ROUND(I136*H136,2)</f>
        <v>0</v>
      </c>
      <c r="BL136" s="19" t="s">
        <v>149</v>
      </c>
      <c r="BM136" s="233" t="s">
        <v>2043</v>
      </c>
    </row>
    <row r="137" s="2" customFormat="1" ht="16.5" customHeight="1">
      <c r="A137" s="40"/>
      <c r="B137" s="41"/>
      <c r="C137" s="221" t="s">
        <v>273</v>
      </c>
      <c r="D137" s="221" t="s">
        <v>145</v>
      </c>
      <c r="E137" s="222" t="s">
        <v>2044</v>
      </c>
      <c r="F137" s="223" t="s">
        <v>2045</v>
      </c>
      <c r="G137" s="224" t="s">
        <v>367</v>
      </c>
      <c r="H137" s="225">
        <v>0.108</v>
      </c>
      <c r="I137" s="226"/>
      <c r="J137" s="227">
        <f>ROUND(I137*H137,2)</f>
        <v>0</v>
      </c>
      <c r="K137" s="228"/>
      <c r="L137" s="46"/>
      <c r="M137" s="229" t="s">
        <v>19</v>
      </c>
      <c r="N137" s="230" t="s">
        <v>45</v>
      </c>
      <c r="O137" s="86"/>
      <c r="P137" s="231">
        <f>O137*H137</f>
        <v>0</v>
      </c>
      <c r="Q137" s="231">
        <v>1.06277</v>
      </c>
      <c r="R137" s="231">
        <f>Q137*H137</f>
        <v>0.11477915999999999</v>
      </c>
      <c r="S137" s="231">
        <v>0</v>
      </c>
      <c r="T137" s="232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33" t="s">
        <v>149</v>
      </c>
      <c r="AT137" s="233" t="s">
        <v>145</v>
      </c>
      <c r="AU137" s="233" t="s">
        <v>84</v>
      </c>
      <c r="AY137" s="19" t="s">
        <v>142</v>
      </c>
      <c r="BE137" s="234">
        <f>IF(N137="základní",J137,0)</f>
        <v>0</v>
      </c>
      <c r="BF137" s="234">
        <f>IF(N137="snížená",J137,0)</f>
        <v>0</v>
      </c>
      <c r="BG137" s="234">
        <f>IF(N137="zákl. přenesená",J137,0)</f>
        <v>0</v>
      </c>
      <c r="BH137" s="234">
        <f>IF(N137="sníž. přenesená",J137,0)</f>
        <v>0</v>
      </c>
      <c r="BI137" s="234">
        <f>IF(N137="nulová",J137,0)</f>
        <v>0</v>
      </c>
      <c r="BJ137" s="19" t="s">
        <v>82</v>
      </c>
      <c r="BK137" s="234">
        <f>ROUND(I137*H137,2)</f>
        <v>0</v>
      </c>
      <c r="BL137" s="19" t="s">
        <v>149</v>
      </c>
      <c r="BM137" s="233" t="s">
        <v>2046</v>
      </c>
    </row>
    <row r="138" s="13" customFormat="1">
      <c r="A138" s="13"/>
      <c r="B138" s="235"/>
      <c r="C138" s="236"/>
      <c r="D138" s="237" t="s">
        <v>151</v>
      </c>
      <c r="E138" s="238" t="s">
        <v>19</v>
      </c>
      <c r="F138" s="239" t="s">
        <v>2047</v>
      </c>
      <c r="G138" s="236"/>
      <c r="H138" s="240">
        <v>0.108</v>
      </c>
      <c r="I138" s="241"/>
      <c r="J138" s="236"/>
      <c r="K138" s="236"/>
      <c r="L138" s="242"/>
      <c r="M138" s="243"/>
      <c r="N138" s="244"/>
      <c r="O138" s="244"/>
      <c r="P138" s="244"/>
      <c r="Q138" s="244"/>
      <c r="R138" s="244"/>
      <c r="S138" s="244"/>
      <c r="T138" s="245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6" t="s">
        <v>151</v>
      </c>
      <c r="AU138" s="246" t="s">
        <v>84</v>
      </c>
      <c r="AV138" s="13" t="s">
        <v>84</v>
      </c>
      <c r="AW138" s="13" t="s">
        <v>35</v>
      </c>
      <c r="AX138" s="13" t="s">
        <v>82</v>
      </c>
      <c r="AY138" s="246" t="s">
        <v>142</v>
      </c>
    </row>
    <row r="139" s="12" customFormat="1" ht="22.8" customHeight="1">
      <c r="A139" s="12"/>
      <c r="B139" s="205"/>
      <c r="C139" s="206"/>
      <c r="D139" s="207" t="s">
        <v>73</v>
      </c>
      <c r="E139" s="219" t="s">
        <v>143</v>
      </c>
      <c r="F139" s="219" t="s">
        <v>144</v>
      </c>
      <c r="G139" s="206"/>
      <c r="H139" s="206"/>
      <c r="I139" s="209"/>
      <c r="J139" s="220">
        <f>BK139</f>
        <v>0</v>
      </c>
      <c r="K139" s="206"/>
      <c r="L139" s="211"/>
      <c r="M139" s="212"/>
      <c r="N139" s="213"/>
      <c r="O139" s="213"/>
      <c r="P139" s="214">
        <f>P140</f>
        <v>0</v>
      </c>
      <c r="Q139" s="213"/>
      <c r="R139" s="214">
        <f>R140</f>
        <v>0</v>
      </c>
      <c r="S139" s="213"/>
      <c r="T139" s="215">
        <f>T140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6" t="s">
        <v>82</v>
      </c>
      <c r="AT139" s="217" t="s">
        <v>73</v>
      </c>
      <c r="AU139" s="217" t="s">
        <v>82</v>
      </c>
      <c r="AY139" s="216" t="s">
        <v>142</v>
      </c>
      <c r="BK139" s="218">
        <f>BK140</f>
        <v>0</v>
      </c>
    </row>
    <row r="140" s="2" customFormat="1" ht="21.75" customHeight="1">
      <c r="A140" s="40"/>
      <c r="B140" s="41"/>
      <c r="C140" s="221" t="s">
        <v>278</v>
      </c>
      <c r="D140" s="221" t="s">
        <v>145</v>
      </c>
      <c r="E140" s="222" t="s">
        <v>2048</v>
      </c>
      <c r="F140" s="223" t="s">
        <v>2049</v>
      </c>
      <c r="G140" s="224" t="s">
        <v>155</v>
      </c>
      <c r="H140" s="225">
        <v>2</v>
      </c>
      <c r="I140" s="226"/>
      <c r="J140" s="227">
        <f>ROUND(I140*H140,2)</f>
        <v>0</v>
      </c>
      <c r="K140" s="228"/>
      <c r="L140" s="46"/>
      <c r="M140" s="229" t="s">
        <v>19</v>
      </c>
      <c r="N140" s="230" t="s">
        <v>45</v>
      </c>
      <c r="O140" s="86"/>
      <c r="P140" s="231">
        <f>O140*H140</f>
        <v>0</v>
      </c>
      <c r="Q140" s="231">
        <v>0</v>
      </c>
      <c r="R140" s="231">
        <f>Q140*H140</f>
        <v>0</v>
      </c>
      <c r="S140" s="231">
        <v>0</v>
      </c>
      <c r="T140" s="232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33" t="s">
        <v>149</v>
      </c>
      <c r="AT140" s="233" t="s">
        <v>145</v>
      </c>
      <c r="AU140" s="233" t="s">
        <v>84</v>
      </c>
      <c r="AY140" s="19" t="s">
        <v>142</v>
      </c>
      <c r="BE140" s="234">
        <f>IF(N140="základní",J140,0)</f>
        <v>0</v>
      </c>
      <c r="BF140" s="234">
        <f>IF(N140="snížená",J140,0)</f>
        <v>0</v>
      </c>
      <c r="BG140" s="234">
        <f>IF(N140="zákl. přenesená",J140,0)</f>
        <v>0</v>
      </c>
      <c r="BH140" s="234">
        <f>IF(N140="sníž. přenesená",J140,0)</f>
        <v>0</v>
      </c>
      <c r="BI140" s="234">
        <f>IF(N140="nulová",J140,0)</f>
        <v>0</v>
      </c>
      <c r="BJ140" s="19" t="s">
        <v>82</v>
      </c>
      <c r="BK140" s="234">
        <f>ROUND(I140*H140,2)</f>
        <v>0</v>
      </c>
      <c r="BL140" s="19" t="s">
        <v>149</v>
      </c>
      <c r="BM140" s="233" t="s">
        <v>2050</v>
      </c>
    </row>
    <row r="141" s="12" customFormat="1" ht="22.8" customHeight="1">
      <c r="A141" s="12"/>
      <c r="B141" s="205"/>
      <c r="C141" s="206"/>
      <c r="D141" s="207" t="s">
        <v>73</v>
      </c>
      <c r="E141" s="219" t="s">
        <v>149</v>
      </c>
      <c r="F141" s="219" t="s">
        <v>2051</v>
      </c>
      <c r="G141" s="206"/>
      <c r="H141" s="206"/>
      <c r="I141" s="209"/>
      <c r="J141" s="220">
        <f>BK141</f>
        <v>0</v>
      </c>
      <c r="K141" s="206"/>
      <c r="L141" s="211"/>
      <c r="M141" s="212"/>
      <c r="N141" s="213"/>
      <c r="O141" s="213"/>
      <c r="P141" s="214">
        <f>P142</f>
        <v>0</v>
      </c>
      <c r="Q141" s="213"/>
      <c r="R141" s="214">
        <f>R142</f>
        <v>0.048719999999999999</v>
      </c>
      <c r="S141" s="213"/>
      <c r="T141" s="215">
        <f>T142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6" t="s">
        <v>82</v>
      </c>
      <c r="AT141" s="217" t="s">
        <v>73</v>
      </c>
      <c r="AU141" s="217" t="s">
        <v>82</v>
      </c>
      <c r="AY141" s="216" t="s">
        <v>142</v>
      </c>
      <c r="BK141" s="218">
        <f>BK142</f>
        <v>0</v>
      </c>
    </row>
    <row r="142" s="2" customFormat="1" ht="21.75" customHeight="1">
      <c r="A142" s="40"/>
      <c r="B142" s="41"/>
      <c r="C142" s="221" t="s">
        <v>282</v>
      </c>
      <c r="D142" s="221" t="s">
        <v>145</v>
      </c>
      <c r="E142" s="222" t="s">
        <v>2052</v>
      </c>
      <c r="F142" s="223" t="s">
        <v>2053</v>
      </c>
      <c r="G142" s="224" t="s">
        <v>165</v>
      </c>
      <c r="H142" s="225">
        <v>1</v>
      </c>
      <c r="I142" s="226"/>
      <c r="J142" s="227">
        <f>ROUND(I142*H142,2)</f>
        <v>0</v>
      </c>
      <c r="K142" s="228"/>
      <c r="L142" s="46"/>
      <c r="M142" s="229" t="s">
        <v>19</v>
      </c>
      <c r="N142" s="230" t="s">
        <v>45</v>
      </c>
      <c r="O142" s="86"/>
      <c r="P142" s="231">
        <f>O142*H142</f>
        <v>0</v>
      </c>
      <c r="Q142" s="231">
        <v>0.048719999999999999</v>
      </c>
      <c r="R142" s="231">
        <f>Q142*H142</f>
        <v>0.048719999999999999</v>
      </c>
      <c r="S142" s="231">
        <v>0</v>
      </c>
      <c r="T142" s="232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33" t="s">
        <v>149</v>
      </c>
      <c r="AT142" s="233" t="s">
        <v>145</v>
      </c>
      <c r="AU142" s="233" t="s">
        <v>84</v>
      </c>
      <c r="AY142" s="19" t="s">
        <v>142</v>
      </c>
      <c r="BE142" s="234">
        <f>IF(N142="základní",J142,0)</f>
        <v>0</v>
      </c>
      <c r="BF142" s="234">
        <f>IF(N142="snížená",J142,0)</f>
        <v>0</v>
      </c>
      <c r="BG142" s="234">
        <f>IF(N142="zákl. přenesená",J142,0)</f>
        <v>0</v>
      </c>
      <c r="BH142" s="234">
        <f>IF(N142="sníž. přenesená",J142,0)</f>
        <v>0</v>
      </c>
      <c r="BI142" s="234">
        <f>IF(N142="nulová",J142,0)</f>
        <v>0</v>
      </c>
      <c r="BJ142" s="19" t="s">
        <v>82</v>
      </c>
      <c r="BK142" s="234">
        <f>ROUND(I142*H142,2)</f>
        <v>0</v>
      </c>
      <c r="BL142" s="19" t="s">
        <v>149</v>
      </c>
      <c r="BM142" s="233" t="s">
        <v>2054</v>
      </c>
    </row>
    <row r="143" s="12" customFormat="1" ht="22.8" customHeight="1">
      <c r="A143" s="12"/>
      <c r="B143" s="205"/>
      <c r="C143" s="206"/>
      <c r="D143" s="207" t="s">
        <v>73</v>
      </c>
      <c r="E143" s="219" t="s">
        <v>167</v>
      </c>
      <c r="F143" s="219" t="s">
        <v>2055</v>
      </c>
      <c r="G143" s="206"/>
      <c r="H143" s="206"/>
      <c r="I143" s="209"/>
      <c r="J143" s="220">
        <f>BK143</f>
        <v>0</v>
      </c>
      <c r="K143" s="206"/>
      <c r="L143" s="211"/>
      <c r="M143" s="212"/>
      <c r="N143" s="213"/>
      <c r="O143" s="213"/>
      <c r="P143" s="214">
        <f>SUM(P144:P168)</f>
        <v>0</v>
      </c>
      <c r="Q143" s="213"/>
      <c r="R143" s="214">
        <f>SUM(R144:R168)</f>
        <v>39.475700000000003</v>
      </c>
      <c r="S143" s="213"/>
      <c r="T143" s="215">
        <f>SUM(T144:T168)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6" t="s">
        <v>82</v>
      </c>
      <c r="AT143" s="217" t="s">
        <v>73</v>
      </c>
      <c r="AU143" s="217" t="s">
        <v>82</v>
      </c>
      <c r="AY143" s="216" t="s">
        <v>142</v>
      </c>
      <c r="BK143" s="218">
        <f>SUM(BK144:BK168)</f>
        <v>0</v>
      </c>
    </row>
    <row r="144" s="2" customFormat="1" ht="16.5" customHeight="1">
      <c r="A144" s="40"/>
      <c r="B144" s="41"/>
      <c r="C144" s="221" t="s">
        <v>286</v>
      </c>
      <c r="D144" s="221" t="s">
        <v>145</v>
      </c>
      <c r="E144" s="222" t="s">
        <v>2056</v>
      </c>
      <c r="F144" s="223" t="s">
        <v>2057</v>
      </c>
      <c r="G144" s="224" t="s">
        <v>174</v>
      </c>
      <c r="H144" s="225">
        <v>162.5</v>
      </c>
      <c r="I144" s="226"/>
      <c r="J144" s="227">
        <f>ROUND(I144*H144,2)</f>
        <v>0</v>
      </c>
      <c r="K144" s="228"/>
      <c r="L144" s="46"/>
      <c r="M144" s="229" t="s">
        <v>19</v>
      </c>
      <c r="N144" s="230" t="s">
        <v>45</v>
      </c>
      <c r="O144" s="86"/>
      <c r="P144" s="231">
        <f>O144*H144</f>
        <v>0</v>
      </c>
      <c r="Q144" s="231">
        <v>0</v>
      </c>
      <c r="R144" s="231">
        <f>Q144*H144</f>
        <v>0</v>
      </c>
      <c r="S144" s="231">
        <v>0</v>
      </c>
      <c r="T144" s="232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33" t="s">
        <v>149</v>
      </c>
      <c r="AT144" s="233" t="s">
        <v>145</v>
      </c>
      <c r="AU144" s="233" t="s">
        <v>84</v>
      </c>
      <c r="AY144" s="19" t="s">
        <v>142</v>
      </c>
      <c r="BE144" s="234">
        <f>IF(N144="základní",J144,0)</f>
        <v>0</v>
      </c>
      <c r="BF144" s="234">
        <f>IF(N144="snížená",J144,0)</f>
        <v>0</v>
      </c>
      <c r="BG144" s="234">
        <f>IF(N144="zákl. přenesená",J144,0)</f>
        <v>0</v>
      </c>
      <c r="BH144" s="234">
        <f>IF(N144="sníž. přenesená",J144,0)</f>
        <v>0</v>
      </c>
      <c r="BI144" s="234">
        <f>IF(N144="nulová",J144,0)</f>
        <v>0</v>
      </c>
      <c r="BJ144" s="19" t="s">
        <v>82</v>
      </c>
      <c r="BK144" s="234">
        <f>ROUND(I144*H144,2)</f>
        <v>0</v>
      </c>
      <c r="BL144" s="19" t="s">
        <v>149</v>
      </c>
      <c r="BM144" s="233" t="s">
        <v>2058</v>
      </c>
    </row>
    <row r="145" s="2" customFormat="1" ht="16.5" customHeight="1">
      <c r="A145" s="40"/>
      <c r="B145" s="41"/>
      <c r="C145" s="221" t="s">
        <v>290</v>
      </c>
      <c r="D145" s="221" t="s">
        <v>145</v>
      </c>
      <c r="E145" s="222" t="s">
        <v>2059</v>
      </c>
      <c r="F145" s="223" t="s">
        <v>2060</v>
      </c>
      <c r="G145" s="224" t="s">
        <v>174</v>
      </c>
      <c r="H145" s="225">
        <v>162.5</v>
      </c>
      <c r="I145" s="226"/>
      <c r="J145" s="227">
        <f>ROUND(I145*H145,2)</f>
        <v>0</v>
      </c>
      <c r="K145" s="228"/>
      <c r="L145" s="46"/>
      <c r="M145" s="229" t="s">
        <v>19</v>
      </c>
      <c r="N145" s="230" t="s">
        <v>45</v>
      </c>
      <c r="O145" s="86"/>
      <c r="P145" s="231">
        <f>O145*H145</f>
        <v>0</v>
      </c>
      <c r="Q145" s="231">
        <v>0</v>
      </c>
      <c r="R145" s="231">
        <f>Q145*H145</f>
        <v>0</v>
      </c>
      <c r="S145" s="231">
        <v>0</v>
      </c>
      <c r="T145" s="232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33" t="s">
        <v>149</v>
      </c>
      <c r="AT145" s="233" t="s">
        <v>145</v>
      </c>
      <c r="AU145" s="233" t="s">
        <v>84</v>
      </c>
      <c r="AY145" s="19" t="s">
        <v>142</v>
      </c>
      <c r="BE145" s="234">
        <f>IF(N145="základní",J145,0)</f>
        <v>0</v>
      </c>
      <c r="BF145" s="234">
        <f>IF(N145="snížená",J145,0)</f>
        <v>0</v>
      </c>
      <c r="BG145" s="234">
        <f>IF(N145="zákl. přenesená",J145,0)</f>
        <v>0</v>
      </c>
      <c r="BH145" s="234">
        <f>IF(N145="sníž. přenesená",J145,0)</f>
        <v>0</v>
      </c>
      <c r="BI145" s="234">
        <f>IF(N145="nulová",J145,0)</f>
        <v>0</v>
      </c>
      <c r="BJ145" s="19" t="s">
        <v>82</v>
      </c>
      <c r="BK145" s="234">
        <f>ROUND(I145*H145,2)</f>
        <v>0</v>
      </c>
      <c r="BL145" s="19" t="s">
        <v>149</v>
      </c>
      <c r="BM145" s="233" t="s">
        <v>2061</v>
      </c>
    </row>
    <row r="146" s="2" customFormat="1" ht="33" customHeight="1">
      <c r="A146" s="40"/>
      <c r="B146" s="41"/>
      <c r="C146" s="221" t="s">
        <v>295</v>
      </c>
      <c r="D146" s="221" t="s">
        <v>145</v>
      </c>
      <c r="E146" s="222" t="s">
        <v>2062</v>
      </c>
      <c r="F146" s="223" t="s">
        <v>2063</v>
      </c>
      <c r="G146" s="224" t="s">
        <v>174</v>
      </c>
      <c r="H146" s="225">
        <v>162.5</v>
      </c>
      <c r="I146" s="226"/>
      <c r="J146" s="227">
        <f>ROUND(I146*H146,2)</f>
        <v>0</v>
      </c>
      <c r="K146" s="228"/>
      <c r="L146" s="46"/>
      <c r="M146" s="229" t="s">
        <v>19</v>
      </c>
      <c r="N146" s="230" t="s">
        <v>45</v>
      </c>
      <c r="O146" s="86"/>
      <c r="P146" s="231">
        <f>O146*H146</f>
        <v>0</v>
      </c>
      <c r="Q146" s="231">
        <v>0.11160000000000001</v>
      </c>
      <c r="R146" s="231">
        <f>Q146*H146</f>
        <v>18.135000000000002</v>
      </c>
      <c r="S146" s="231">
        <v>0</v>
      </c>
      <c r="T146" s="232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33" t="s">
        <v>149</v>
      </c>
      <c r="AT146" s="233" t="s">
        <v>145</v>
      </c>
      <c r="AU146" s="233" t="s">
        <v>84</v>
      </c>
      <c r="AY146" s="19" t="s">
        <v>142</v>
      </c>
      <c r="BE146" s="234">
        <f>IF(N146="základní",J146,0)</f>
        <v>0</v>
      </c>
      <c r="BF146" s="234">
        <f>IF(N146="snížená",J146,0)</f>
        <v>0</v>
      </c>
      <c r="BG146" s="234">
        <f>IF(N146="zákl. přenesená",J146,0)</f>
        <v>0</v>
      </c>
      <c r="BH146" s="234">
        <f>IF(N146="sníž. přenesená",J146,0)</f>
        <v>0</v>
      </c>
      <c r="BI146" s="234">
        <f>IF(N146="nulová",J146,0)</f>
        <v>0</v>
      </c>
      <c r="BJ146" s="19" t="s">
        <v>82</v>
      </c>
      <c r="BK146" s="234">
        <f>ROUND(I146*H146,2)</f>
        <v>0</v>
      </c>
      <c r="BL146" s="19" t="s">
        <v>149</v>
      </c>
      <c r="BM146" s="233" t="s">
        <v>2064</v>
      </c>
    </row>
    <row r="147" s="13" customFormat="1">
      <c r="A147" s="13"/>
      <c r="B147" s="235"/>
      <c r="C147" s="236"/>
      <c r="D147" s="237" t="s">
        <v>151</v>
      </c>
      <c r="E147" s="238" t="s">
        <v>19</v>
      </c>
      <c r="F147" s="239" t="s">
        <v>2065</v>
      </c>
      <c r="G147" s="236"/>
      <c r="H147" s="240">
        <v>132</v>
      </c>
      <c r="I147" s="241"/>
      <c r="J147" s="236"/>
      <c r="K147" s="236"/>
      <c r="L147" s="242"/>
      <c r="M147" s="243"/>
      <c r="N147" s="244"/>
      <c r="O147" s="244"/>
      <c r="P147" s="244"/>
      <c r="Q147" s="244"/>
      <c r="R147" s="244"/>
      <c r="S147" s="244"/>
      <c r="T147" s="245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6" t="s">
        <v>151</v>
      </c>
      <c r="AU147" s="246" t="s">
        <v>84</v>
      </c>
      <c r="AV147" s="13" t="s">
        <v>84</v>
      </c>
      <c r="AW147" s="13" t="s">
        <v>35</v>
      </c>
      <c r="AX147" s="13" t="s">
        <v>74</v>
      </c>
      <c r="AY147" s="246" t="s">
        <v>142</v>
      </c>
    </row>
    <row r="148" s="13" customFormat="1">
      <c r="A148" s="13"/>
      <c r="B148" s="235"/>
      <c r="C148" s="236"/>
      <c r="D148" s="237" t="s">
        <v>151</v>
      </c>
      <c r="E148" s="238" t="s">
        <v>19</v>
      </c>
      <c r="F148" s="239" t="s">
        <v>2066</v>
      </c>
      <c r="G148" s="236"/>
      <c r="H148" s="240">
        <v>9.5999999999999996</v>
      </c>
      <c r="I148" s="241"/>
      <c r="J148" s="236"/>
      <c r="K148" s="236"/>
      <c r="L148" s="242"/>
      <c r="M148" s="243"/>
      <c r="N148" s="244"/>
      <c r="O148" s="244"/>
      <c r="P148" s="244"/>
      <c r="Q148" s="244"/>
      <c r="R148" s="244"/>
      <c r="S148" s="244"/>
      <c r="T148" s="24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6" t="s">
        <v>151</v>
      </c>
      <c r="AU148" s="246" t="s">
        <v>84</v>
      </c>
      <c r="AV148" s="13" t="s">
        <v>84</v>
      </c>
      <c r="AW148" s="13" t="s">
        <v>35</v>
      </c>
      <c r="AX148" s="13" t="s">
        <v>74</v>
      </c>
      <c r="AY148" s="246" t="s">
        <v>142</v>
      </c>
    </row>
    <row r="149" s="13" customFormat="1">
      <c r="A149" s="13"/>
      <c r="B149" s="235"/>
      <c r="C149" s="236"/>
      <c r="D149" s="237" t="s">
        <v>151</v>
      </c>
      <c r="E149" s="238" t="s">
        <v>19</v>
      </c>
      <c r="F149" s="239" t="s">
        <v>2067</v>
      </c>
      <c r="G149" s="236"/>
      <c r="H149" s="240">
        <v>6.4000000000000004</v>
      </c>
      <c r="I149" s="241"/>
      <c r="J149" s="236"/>
      <c r="K149" s="236"/>
      <c r="L149" s="242"/>
      <c r="M149" s="243"/>
      <c r="N149" s="244"/>
      <c r="O149" s="244"/>
      <c r="P149" s="244"/>
      <c r="Q149" s="244"/>
      <c r="R149" s="244"/>
      <c r="S149" s="244"/>
      <c r="T149" s="245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6" t="s">
        <v>151</v>
      </c>
      <c r="AU149" s="246" t="s">
        <v>84</v>
      </c>
      <c r="AV149" s="13" t="s">
        <v>84</v>
      </c>
      <c r="AW149" s="13" t="s">
        <v>35</v>
      </c>
      <c r="AX149" s="13" t="s">
        <v>74</v>
      </c>
      <c r="AY149" s="246" t="s">
        <v>142</v>
      </c>
    </row>
    <row r="150" s="13" customFormat="1">
      <c r="A150" s="13"/>
      <c r="B150" s="235"/>
      <c r="C150" s="236"/>
      <c r="D150" s="237" t="s">
        <v>151</v>
      </c>
      <c r="E150" s="238" t="s">
        <v>19</v>
      </c>
      <c r="F150" s="239" t="s">
        <v>2068</v>
      </c>
      <c r="G150" s="236"/>
      <c r="H150" s="240">
        <v>4</v>
      </c>
      <c r="I150" s="241"/>
      <c r="J150" s="236"/>
      <c r="K150" s="236"/>
      <c r="L150" s="242"/>
      <c r="M150" s="243"/>
      <c r="N150" s="244"/>
      <c r="O150" s="244"/>
      <c r="P150" s="244"/>
      <c r="Q150" s="244"/>
      <c r="R150" s="244"/>
      <c r="S150" s="244"/>
      <c r="T150" s="245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6" t="s">
        <v>151</v>
      </c>
      <c r="AU150" s="246" t="s">
        <v>84</v>
      </c>
      <c r="AV150" s="13" t="s">
        <v>84</v>
      </c>
      <c r="AW150" s="13" t="s">
        <v>35</v>
      </c>
      <c r="AX150" s="13" t="s">
        <v>74</v>
      </c>
      <c r="AY150" s="246" t="s">
        <v>142</v>
      </c>
    </row>
    <row r="151" s="13" customFormat="1">
      <c r="A151" s="13"/>
      <c r="B151" s="235"/>
      <c r="C151" s="236"/>
      <c r="D151" s="237" t="s">
        <v>151</v>
      </c>
      <c r="E151" s="238" t="s">
        <v>19</v>
      </c>
      <c r="F151" s="239" t="s">
        <v>2069</v>
      </c>
      <c r="G151" s="236"/>
      <c r="H151" s="240">
        <v>10.5</v>
      </c>
      <c r="I151" s="241"/>
      <c r="J151" s="236"/>
      <c r="K151" s="236"/>
      <c r="L151" s="242"/>
      <c r="M151" s="243"/>
      <c r="N151" s="244"/>
      <c r="O151" s="244"/>
      <c r="P151" s="244"/>
      <c r="Q151" s="244"/>
      <c r="R151" s="244"/>
      <c r="S151" s="244"/>
      <c r="T151" s="24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6" t="s">
        <v>151</v>
      </c>
      <c r="AU151" s="246" t="s">
        <v>84</v>
      </c>
      <c r="AV151" s="13" t="s">
        <v>84</v>
      </c>
      <c r="AW151" s="13" t="s">
        <v>35</v>
      </c>
      <c r="AX151" s="13" t="s">
        <v>74</v>
      </c>
      <c r="AY151" s="246" t="s">
        <v>142</v>
      </c>
    </row>
    <row r="152" s="14" customFormat="1">
      <c r="A152" s="14"/>
      <c r="B152" s="250"/>
      <c r="C152" s="251"/>
      <c r="D152" s="237" t="s">
        <v>151</v>
      </c>
      <c r="E152" s="252" t="s">
        <v>19</v>
      </c>
      <c r="F152" s="253" t="s">
        <v>196</v>
      </c>
      <c r="G152" s="251"/>
      <c r="H152" s="254">
        <v>162.5</v>
      </c>
      <c r="I152" s="255"/>
      <c r="J152" s="251"/>
      <c r="K152" s="251"/>
      <c r="L152" s="256"/>
      <c r="M152" s="257"/>
      <c r="N152" s="258"/>
      <c r="O152" s="258"/>
      <c r="P152" s="258"/>
      <c r="Q152" s="258"/>
      <c r="R152" s="258"/>
      <c r="S152" s="258"/>
      <c r="T152" s="25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0" t="s">
        <v>151</v>
      </c>
      <c r="AU152" s="260" t="s">
        <v>84</v>
      </c>
      <c r="AV152" s="14" t="s">
        <v>149</v>
      </c>
      <c r="AW152" s="14" t="s">
        <v>35</v>
      </c>
      <c r="AX152" s="14" t="s">
        <v>82</v>
      </c>
      <c r="AY152" s="260" t="s">
        <v>142</v>
      </c>
    </row>
    <row r="153" s="2" customFormat="1" ht="16.5" customHeight="1">
      <c r="A153" s="40"/>
      <c r="B153" s="41"/>
      <c r="C153" s="282" t="s">
        <v>299</v>
      </c>
      <c r="D153" s="282" t="s">
        <v>263</v>
      </c>
      <c r="E153" s="283" t="s">
        <v>2070</v>
      </c>
      <c r="F153" s="284" t="s">
        <v>2071</v>
      </c>
      <c r="G153" s="285" t="s">
        <v>174</v>
      </c>
      <c r="H153" s="286">
        <v>178.75</v>
      </c>
      <c r="I153" s="287"/>
      <c r="J153" s="288">
        <f>ROUND(I153*H153,2)</f>
        <v>0</v>
      </c>
      <c r="K153" s="289"/>
      <c r="L153" s="290"/>
      <c r="M153" s="291" t="s">
        <v>19</v>
      </c>
      <c r="N153" s="292" t="s">
        <v>45</v>
      </c>
      <c r="O153" s="86"/>
      <c r="P153" s="231">
        <f>O153*H153</f>
        <v>0</v>
      </c>
      <c r="Q153" s="231">
        <v>0.114</v>
      </c>
      <c r="R153" s="231">
        <f>Q153*H153</f>
        <v>20.377500000000001</v>
      </c>
      <c r="S153" s="231">
        <v>0</v>
      </c>
      <c r="T153" s="232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33" t="s">
        <v>182</v>
      </c>
      <c r="AT153" s="233" t="s">
        <v>263</v>
      </c>
      <c r="AU153" s="233" t="s">
        <v>84</v>
      </c>
      <c r="AY153" s="19" t="s">
        <v>142</v>
      </c>
      <c r="BE153" s="234">
        <f>IF(N153="základní",J153,0)</f>
        <v>0</v>
      </c>
      <c r="BF153" s="234">
        <f>IF(N153="snížená",J153,0)</f>
        <v>0</v>
      </c>
      <c r="BG153" s="234">
        <f>IF(N153="zákl. přenesená",J153,0)</f>
        <v>0</v>
      </c>
      <c r="BH153" s="234">
        <f>IF(N153="sníž. přenesená",J153,0)</f>
        <v>0</v>
      </c>
      <c r="BI153" s="234">
        <f>IF(N153="nulová",J153,0)</f>
        <v>0</v>
      </c>
      <c r="BJ153" s="19" t="s">
        <v>82</v>
      </c>
      <c r="BK153" s="234">
        <f>ROUND(I153*H153,2)</f>
        <v>0</v>
      </c>
      <c r="BL153" s="19" t="s">
        <v>149</v>
      </c>
      <c r="BM153" s="233" t="s">
        <v>2072</v>
      </c>
    </row>
    <row r="154" s="2" customFormat="1">
      <c r="A154" s="40"/>
      <c r="B154" s="41"/>
      <c r="C154" s="42"/>
      <c r="D154" s="237" t="s">
        <v>157</v>
      </c>
      <c r="E154" s="42"/>
      <c r="F154" s="247" t="s">
        <v>2073</v>
      </c>
      <c r="G154" s="42"/>
      <c r="H154" s="42"/>
      <c r="I154" s="138"/>
      <c r="J154" s="42"/>
      <c r="K154" s="42"/>
      <c r="L154" s="46"/>
      <c r="M154" s="248"/>
      <c r="N154" s="249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157</v>
      </c>
      <c r="AU154" s="19" t="s">
        <v>84</v>
      </c>
    </row>
    <row r="155" s="13" customFormat="1">
      <c r="A155" s="13"/>
      <c r="B155" s="235"/>
      <c r="C155" s="236"/>
      <c r="D155" s="237" t="s">
        <v>151</v>
      </c>
      <c r="E155" s="236"/>
      <c r="F155" s="239" t="s">
        <v>2074</v>
      </c>
      <c r="G155" s="236"/>
      <c r="H155" s="240">
        <v>178.75</v>
      </c>
      <c r="I155" s="241"/>
      <c r="J155" s="236"/>
      <c r="K155" s="236"/>
      <c r="L155" s="242"/>
      <c r="M155" s="243"/>
      <c r="N155" s="244"/>
      <c r="O155" s="244"/>
      <c r="P155" s="244"/>
      <c r="Q155" s="244"/>
      <c r="R155" s="244"/>
      <c r="S155" s="244"/>
      <c r="T155" s="245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6" t="s">
        <v>151</v>
      </c>
      <c r="AU155" s="246" t="s">
        <v>84</v>
      </c>
      <c r="AV155" s="13" t="s">
        <v>84</v>
      </c>
      <c r="AW155" s="13" t="s">
        <v>4</v>
      </c>
      <c r="AX155" s="13" t="s">
        <v>82</v>
      </c>
      <c r="AY155" s="246" t="s">
        <v>142</v>
      </c>
    </row>
    <row r="156" s="2" customFormat="1" ht="16.5" customHeight="1">
      <c r="A156" s="40"/>
      <c r="B156" s="41"/>
      <c r="C156" s="221" t="s">
        <v>303</v>
      </c>
      <c r="D156" s="221" t="s">
        <v>145</v>
      </c>
      <c r="E156" s="222" t="s">
        <v>2075</v>
      </c>
      <c r="F156" s="223" t="s">
        <v>2076</v>
      </c>
      <c r="G156" s="224" t="s">
        <v>208</v>
      </c>
      <c r="H156" s="225">
        <v>115.8</v>
      </c>
      <c r="I156" s="226"/>
      <c r="J156" s="227">
        <f>ROUND(I156*H156,2)</f>
        <v>0</v>
      </c>
      <c r="K156" s="228"/>
      <c r="L156" s="46"/>
      <c r="M156" s="229" t="s">
        <v>19</v>
      </c>
      <c r="N156" s="230" t="s">
        <v>45</v>
      </c>
      <c r="O156" s="86"/>
      <c r="P156" s="231">
        <f>O156*H156</f>
        <v>0</v>
      </c>
      <c r="Q156" s="231">
        <v>0</v>
      </c>
      <c r="R156" s="231">
        <f>Q156*H156</f>
        <v>0</v>
      </c>
      <c r="S156" s="231">
        <v>0</v>
      </c>
      <c r="T156" s="232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33" t="s">
        <v>149</v>
      </c>
      <c r="AT156" s="233" t="s">
        <v>145</v>
      </c>
      <c r="AU156" s="233" t="s">
        <v>84</v>
      </c>
      <c r="AY156" s="19" t="s">
        <v>142</v>
      </c>
      <c r="BE156" s="234">
        <f>IF(N156="základní",J156,0)</f>
        <v>0</v>
      </c>
      <c r="BF156" s="234">
        <f>IF(N156="snížená",J156,0)</f>
        <v>0</v>
      </c>
      <c r="BG156" s="234">
        <f>IF(N156="zákl. přenesená",J156,0)</f>
        <v>0</v>
      </c>
      <c r="BH156" s="234">
        <f>IF(N156="sníž. přenesená",J156,0)</f>
        <v>0</v>
      </c>
      <c r="BI156" s="234">
        <f>IF(N156="nulová",J156,0)</f>
        <v>0</v>
      </c>
      <c r="BJ156" s="19" t="s">
        <v>82</v>
      </c>
      <c r="BK156" s="234">
        <f>ROUND(I156*H156,2)</f>
        <v>0</v>
      </c>
      <c r="BL156" s="19" t="s">
        <v>149</v>
      </c>
      <c r="BM156" s="233" t="s">
        <v>2077</v>
      </c>
    </row>
    <row r="157" s="13" customFormat="1">
      <c r="A157" s="13"/>
      <c r="B157" s="235"/>
      <c r="C157" s="236"/>
      <c r="D157" s="237" t="s">
        <v>151</v>
      </c>
      <c r="E157" s="238" t="s">
        <v>19</v>
      </c>
      <c r="F157" s="239" t="s">
        <v>2078</v>
      </c>
      <c r="G157" s="236"/>
      <c r="H157" s="240">
        <v>41</v>
      </c>
      <c r="I157" s="241"/>
      <c r="J157" s="236"/>
      <c r="K157" s="236"/>
      <c r="L157" s="242"/>
      <c r="M157" s="243"/>
      <c r="N157" s="244"/>
      <c r="O157" s="244"/>
      <c r="P157" s="244"/>
      <c r="Q157" s="244"/>
      <c r="R157" s="244"/>
      <c r="S157" s="244"/>
      <c r="T157" s="245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6" t="s">
        <v>151</v>
      </c>
      <c r="AU157" s="246" t="s">
        <v>84</v>
      </c>
      <c r="AV157" s="13" t="s">
        <v>84</v>
      </c>
      <c r="AW157" s="13" t="s">
        <v>35</v>
      </c>
      <c r="AX157" s="13" t="s">
        <v>74</v>
      </c>
      <c r="AY157" s="246" t="s">
        <v>142</v>
      </c>
    </row>
    <row r="158" s="13" customFormat="1">
      <c r="A158" s="13"/>
      <c r="B158" s="235"/>
      <c r="C158" s="236"/>
      <c r="D158" s="237" t="s">
        <v>151</v>
      </c>
      <c r="E158" s="238" t="s">
        <v>19</v>
      </c>
      <c r="F158" s="239" t="s">
        <v>2079</v>
      </c>
      <c r="G158" s="236"/>
      <c r="H158" s="240">
        <v>12.800000000000001</v>
      </c>
      <c r="I158" s="241"/>
      <c r="J158" s="236"/>
      <c r="K158" s="236"/>
      <c r="L158" s="242"/>
      <c r="M158" s="243"/>
      <c r="N158" s="244"/>
      <c r="O158" s="244"/>
      <c r="P158" s="244"/>
      <c r="Q158" s="244"/>
      <c r="R158" s="244"/>
      <c r="S158" s="244"/>
      <c r="T158" s="245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6" t="s">
        <v>151</v>
      </c>
      <c r="AU158" s="246" t="s">
        <v>84</v>
      </c>
      <c r="AV158" s="13" t="s">
        <v>84</v>
      </c>
      <c r="AW158" s="13" t="s">
        <v>35</v>
      </c>
      <c r="AX158" s="13" t="s">
        <v>74</v>
      </c>
      <c r="AY158" s="246" t="s">
        <v>142</v>
      </c>
    </row>
    <row r="159" s="13" customFormat="1">
      <c r="A159" s="13"/>
      <c r="B159" s="235"/>
      <c r="C159" s="236"/>
      <c r="D159" s="237" t="s">
        <v>151</v>
      </c>
      <c r="E159" s="238" t="s">
        <v>19</v>
      </c>
      <c r="F159" s="239" t="s">
        <v>2080</v>
      </c>
      <c r="G159" s="236"/>
      <c r="H159" s="240">
        <v>9.5999999999999996</v>
      </c>
      <c r="I159" s="241"/>
      <c r="J159" s="236"/>
      <c r="K159" s="236"/>
      <c r="L159" s="242"/>
      <c r="M159" s="243"/>
      <c r="N159" s="244"/>
      <c r="O159" s="244"/>
      <c r="P159" s="244"/>
      <c r="Q159" s="244"/>
      <c r="R159" s="244"/>
      <c r="S159" s="244"/>
      <c r="T159" s="245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6" t="s">
        <v>151</v>
      </c>
      <c r="AU159" s="246" t="s">
        <v>84</v>
      </c>
      <c r="AV159" s="13" t="s">
        <v>84</v>
      </c>
      <c r="AW159" s="13" t="s">
        <v>35</v>
      </c>
      <c r="AX159" s="13" t="s">
        <v>74</v>
      </c>
      <c r="AY159" s="246" t="s">
        <v>142</v>
      </c>
    </row>
    <row r="160" s="13" customFormat="1">
      <c r="A160" s="13"/>
      <c r="B160" s="235"/>
      <c r="C160" s="236"/>
      <c r="D160" s="237" t="s">
        <v>151</v>
      </c>
      <c r="E160" s="238" t="s">
        <v>19</v>
      </c>
      <c r="F160" s="239" t="s">
        <v>2081</v>
      </c>
      <c r="G160" s="236"/>
      <c r="H160" s="240">
        <v>5</v>
      </c>
      <c r="I160" s="241"/>
      <c r="J160" s="236"/>
      <c r="K160" s="236"/>
      <c r="L160" s="242"/>
      <c r="M160" s="243"/>
      <c r="N160" s="244"/>
      <c r="O160" s="244"/>
      <c r="P160" s="244"/>
      <c r="Q160" s="244"/>
      <c r="R160" s="244"/>
      <c r="S160" s="244"/>
      <c r="T160" s="245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6" t="s">
        <v>151</v>
      </c>
      <c r="AU160" s="246" t="s">
        <v>84</v>
      </c>
      <c r="AV160" s="13" t="s">
        <v>84</v>
      </c>
      <c r="AW160" s="13" t="s">
        <v>35</v>
      </c>
      <c r="AX160" s="13" t="s">
        <v>74</v>
      </c>
      <c r="AY160" s="246" t="s">
        <v>142</v>
      </c>
    </row>
    <row r="161" s="13" customFormat="1">
      <c r="A161" s="13"/>
      <c r="B161" s="235"/>
      <c r="C161" s="236"/>
      <c r="D161" s="237" t="s">
        <v>151</v>
      </c>
      <c r="E161" s="238" t="s">
        <v>19</v>
      </c>
      <c r="F161" s="239" t="s">
        <v>2082</v>
      </c>
      <c r="G161" s="236"/>
      <c r="H161" s="240">
        <v>13</v>
      </c>
      <c r="I161" s="241"/>
      <c r="J161" s="236"/>
      <c r="K161" s="236"/>
      <c r="L161" s="242"/>
      <c r="M161" s="243"/>
      <c r="N161" s="244"/>
      <c r="O161" s="244"/>
      <c r="P161" s="244"/>
      <c r="Q161" s="244"/>
      <c r="R161" s="244"/>
      <c r="S161" s="244"/>
      <c r="T161" s="245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6" t="s">
        <v>151</v>
      </c>
      <c r="AU161" s="246" t="s">
        <v>84</v>
      </c>
      <c r="AV161" s="13" t="s">
        <v>84</v>
      </c>
      <c r="AW161" s="13" t="s">
        <v>35</v>
      </c>
      <c r="AX161" s="13" t="s">
        <v>74</v>
      </c>
      <c r="AY161" s="246" t="s">
        <v>142</v>
      </c>
    </row>
    <row r="162" s="16" customFormat="1">
      <c r="A162" s="16"/>
      <c r="B162" s="271"/>
      <c r="C162" s="272"/>
      <c r="D162" s="237" t="s">
        <v>151</v>
      </c>
      <c r="E162" s="273" t="s">
        <v>19</v>
      </c>
      <c r="F162" s="274" t="s">
        <v>247</v>
      </c>
      <c r="G162" s="272"/>
      <c r="H162" s="275">
        <v>81.400000000000006</v>
      </c>
      <c r="I162" s="276"/>
      <c r="J162" s="272"/>
      <c r="K162" s="272"/>
      <c r="L162" s="277"/>
      <c r="M162" s="278"/>
      <c r="N162" s="279"/>
      <c r="O162" s="279"/>
      <c r="P162" s="279"/>
      <c r="Q162" s="279"/>
      <c r="R162" s="279"/>
      <c r="S162" s="279"/>
      <c r="T162" s="280"/>
      <c r="U162" s="16"/>
      <c r="V162" s="16"/>
      <c r="W162" s="16"/>
      <c r="X162" s="16"/>
      <c r="Y162" s="16"/>
      <c r="Z162" s="16"/>
      <c r="AA162" s="16"/>
      <c r="AB162" s="16"/>
      <c r="AC162" s="16"/>
      <c r="AD162" s="16"/>
      <c r="AE162" s="16"/>
      <c r="AT162" s="281" t="s">
        <v>151</v>
      </c>
      <c r="AU162" s="281" t="s">
        <v>84</v>
      </c>
      <c r="AV162" s="16" t="s">
        <v>143</v>
      </c>
      <c r="AW162" s="16" t="s">
        <v>35</v>
      </c>
      <c r="AX162" s="16" t="s">
        <v>74</v>
      </c>
      <c r="AY162" s="281" t="s">
        <v>142</v>
      </c>
    </row>
    <row r="163" s="13" customFormat="1">
      <c r="A163" s="13"/>
      <c r="B163" s="235"/>
      <c r="C163" s="236"/>
      <c r="D163" s="237" t="s">
        <v>151</v>
      </c>
      <c r="E163" s="238" t="s">
        <v>19</v>
      </c>
      <c r="F163" s="239" t="s">
        <v>2083</v>
      </c>
      <c r="G163" s="236"/>
      <c r="H163" s="240">
        <v>34.399999999999999</v>
      </c>
      <c r="I163" s="241"/>
      <c r="J163" s="236"/>
      <c r="K163" s="236"/>
      <c r="L163" s="242"/>
      <c r="M163" s="243"/>
      <c r="N163" s="244"/>
      <c r="O163" s="244"/>
      <c r="P163" s="244"/>
      <c r="Q163" s="244"/>
      <c r="R163" s="244"/>
      <c r="S163" s="244"/>
      <c r="T163" s="245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6" t="s">
        <v>151</v>
      </c>
      <c r="AU163" s="246" t="s">
        <v>84</v>
      </c>
      <c r="AV163" s="13" t="s">
        <v>84</v>
      </c>
      <c r="AW163" s="13" t="s">
        <v>35</v>
      </c>
      <c r="AX163" s="13" t="s">
        <v>74</v>
      </c>
      <c r="AY163" s="246" t="s">
        <v>142</v>
      </c>
    </row>
    <row r="164" s="16" customFormat="1">
      <c r="A164" s="16"/>
      <c r="B164" s="271"/>
      <c r="C164" s="272"/>
      <c r="D164" s="237" t="s">
        <v>151</v>
      </c>
      <c r="E164" s="273" t="s">
        <v>19</v>
      </c>
      <c r="F164" s="274" t="s">
        <v>247</v>
      </c>
      <c r="G164" s="272"/>
      <c r="H164" s="275">
        <v>34.399999999999999</v>
      </c>
      <c r="I164" s="276"/>
      <c r="J164" s="272"/>
      <c r="K164" s="272"/>
      <c r="L164" s="277"/>
      <c r="M164" s="278"/>
      <c r="N164" s="279"/>
      <c r="O164" s="279"/>
      <c r="P164" s="279"/>
      <c r="Q164" s="279"/>
      <c r="R164" s="279"/>
      <c r="S164" s="279"/>
      <c r="T164" s="280"/>
      <c r="U164" s="16"/>
      <c r="V164" s="16"/>
      <c r="W164" s="16"/>
      <c r="X164" s="16"/>
      <c r="Y164" s="16"/>
      <c r="Z164" s="16"/>
      <c r="AA164" s="16"/>
      <c r="AB164" s="16"/>
      <c r="AC164" s="16"/>
      <c r="AD164" s="16"/>
      <c r="AE164" s="16"/>
      <c r="AT164" s="281" t="s">
        <v>151</v>
      </c>
      <c r="AU164" s="281" t="s">
        <v>84</v>
      </c>
      <c r="AV164" s="16" t="s">
        <v>143</v>
      </c>
      <c r="AW164" s="16" t="s">
        <v>35</v>
      </c>
      <c r="AX164" s="16" t="s">
        <v>74</v>
      </c>
      <c r="AY164" s="281" t="s">
        <v>142</v>
      </c>
    </row>
    <row r="165" s="14" customFormat="1">
      <c r="A165" s="14"/>
      <c r="B165" s="250"/>
      <c r="C165" s="251"/>
      <c r="D165" s="237" t="s">
        <v>151</v>
      </c>
      <c r="E165" s="252" t="s">
        <v>19</v>
      </c>
      <c r="F165" s="253" t="s">
        <v>196</v>
      </c>
      <c r="G165" s="251"/>
      <c r="H165" s="254">
        <v>115.80000000000001</v>
      </c>
      <c r="I165" s="255"/>
      <c r="J165" s="251"/>
      <c r="K165" s="251"/>
      <c r="L165" s="256"/>
      <c r="M165" s="257"/>
      <c r="N165" s="258"/>
      <c r="O165" s="258"/>
      <c r="P165" s="258"/>
      <c r="Q165" s="258"/>
      <c r="R165" s="258"/>
      <c r="S165" s="258"/>
      <c r="T165" s="25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0" t="s">
        <v>151</v>
      </c>
      <c r="AU165" s="260" t="s">
        <v>84</v>
      </c>
      <c r="AV165" s="14" t="s">
        <v>149</v>
      </c>
      <c r="AW165" s="14" t="s">
        <v>35</v>
      </c>
      <c r="AX165" s="14" t="s">
        <v>82</v>
      </c>
      <c r="AY165" s="260" t="s">
        <v>142</v>
      </c>
    </row>
    <row r="166" s="2" customFormat="1" ht="16.5" customHeight="1">
      <c r="A166" s="40"/>
      <c r="B166" s="41"/>
      <c r="C166" s="282" t="s">
        <v>308</v>
      </c>
      <c r="D166" s="282" t="s">
        <v>263</v>
      </c>
      <c r="E166" s="283" t="s">
        <v>2084</v>
      </c>
      <c r="F166" s="284" t="s">
        <v>2085</v>
      </c>
      <c r="G166" s="285" t="s">
        <v>208</v>
      </c>
      <c r="H166" s="286">
        <v>81.400000000000006</v>
      </c>
      <c r="I166" s="287"/>
      <c r="J166" s="288">
        <f>ROUND(I166*H166,2)</f>
        <v>0</v>
      </c>
      <c r="K166" s="289"/>
      <c r="L166" s="290"/>
      <c r="M166" s="291" t="s">
        <v>19</v>
      </c>
      <c r="N166" s="292" t="s">
        <v>45</v>
      </c>
      <c r="O166" s="86"/>
      <c r="P166" s="231">
        <f>O166*H166</f>
        <v>0</v>
      </c>
      <c r="Q166" s="231">
        <v>0</v>
      </c>
      <c r="R166" s="231">
        <f>Q166*H166</f>
        <v>0</v>
      </c>
      <c r="S166" s="231">
        <v>0</v>
      </c>
      <c r="T166" s="232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33" t="s">
        <v>182</v>
      </c>
      <c r="AT166" s="233" t="s">
        <v>263</v>
      </c>
      <c r="AU166" s="233" t="s">
        <v>84</v>
      </c>
      <c r="AY166" s="19" t="s">
        <v>142</v>
      </c>
      <c r="BE166" s="234">
        <f>IF(N166="základní",J166,0)</f>
        <v>0</v>
      </c>
      <c r="BF166" s="234">
        <f>IF(N166="snížená",J166,0)</f>
        <v>0</v>
      </c>
      <c r="BG166" s="234">
        <f>IF(N166="zákl. přenesená",J166,0)</f>
        <v>0</v>
      </c>
      <c r="BH166" s="234">
        <f>IF(N166="sníž. přenesená",J166,0)</f>
        <v>0</v>
      </c>
      <c r="BI166" s="234">
        <f>IF(N166="nulová",J166,0)</f>
        <v>0</v>
      </c>
      <c r="BJ166" s="19" t="s">
        <v>82</v>
      </c>
      <c r="BK166" s="234">
        <f>ROUND(I166*H166,2)</f>
        <v>0</v>
      </c>
      <c r="BL166" s="19" t="s">
        <v>149</v>
      </c>
      <c r="BM166" s="233" t="s">
        <v>2086</v>
      </c>
    </row>
    <row r="167" s="13" customFormat="1">
      <c r="A167" s="13"/>
      <c r="B167" s="235"/>
      <c r="C167" s="236"/>
      <c r="D167" s="237" t="s">
        <v>151</v>
      </c>
      <c r="E167" s="236"/>
      <c r="F167" s="239" t="s">
        <v>2087</v>
      </c>
      <c r="G167" s="236"/>
      <c r="H167" s="240">
        <v>81.400000000000006</v>
      </c>
      <c r="I167" s="241"/>
      <c r="J167" s="236"/>
      <c r="K167" s="236"/>
      <c r="L167" s="242"/>
      <c r="M167" s="243"/>
      <c r="N167" s="244"/>
      <c r="O167" s="244"/>
      <c r="P167" s="244"/>
      <c r="Q167" s="244"/>
      <c r="R167" s="244"/>
      <c r="S167" s="244"/>
      <c r="T167" s="245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6" t="s">
        <v>151</v>
      </c>
      <c r="AU167" s="246" t="s">
        <v>84</v>
      </c>
      <c r="AV167" s="13" t="s">
        <v>84</v>
      </c>
      <c r="AW167" s="13" t="s">
        <v>4</v>
      </c>
      <c r="AX167" s="13" t="s">
        <v>82</v>
      </c>
      <c r="AY167" s="246" t="s">
        <v>142</v>
      </c>
    </row>
    <row r="168" s="2" customFormat="1" ht="16.5" customHeight="1">
      <c r="A168" s="40"/>
      <c r="B168" s="41"/>
      <c r="C168" s="282" t="s">
        <v>313</v>
      </c>
      <c r="D168" s="282" t="s">
        <v>263</v>
      </c>
      <c r="E168" s="283" t="s">
        <v>2088</v>
      </c>
      <c r="F168" s="284" t="s">
        <v>2089</v>
      </c>
      <c r="G168" s="285" t="s">
        <v>208</v>
      </c>
      <c r="H168" s="286">
        <v>34.399999999999999</v>
      </c>
      <c r="I168" s="287"/>
      <c r="J168" s="288">
        <f>ROUND(I168*H168,2)</f>
        <v>0</v>
      </c>
      <c r="K168" s="289"/>
      <c r="L168" s="290"/>
      <c r="M168" s="291" t="s">
        <v>19</v>
      </c>
      <c r="N168" s="292" t="s">
        <v>45</v>
      </c>
      <c r="O168" s="86"/>
      <c r="P168" s="231">
        <f>O168*H168</f>
        <v>0</v>
      </c>
      <c r="Q168" s="231">
        <v>0.028000000000000001</v>
      </c>
      <c r="R168" s="231">
        <f>Q168*H168</f>
        <v>0.96319999999999995</v>
      </c>
      <c r="S168" s="231">
        <v>0</v>
      </c>
      <c r="T168" s="232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33" t="s">
        <v>182</v>
      </c>
      <c r="AT168" s="233" t="s">
        <v>263</v>
      </c>
      <c r="AU168" s="233" t="s">
        <v>84</v>
      </c>
      <c r="AY168" s="19" t="s">
        <v>142</v>
      </c>
      <c r="BE168" s="234">
        <f>IF(N168="základní",J168,0)</f>
        <v>0</v>
      </c>
      <c r="BF168" s="234">
        <f>IF(N168="snížená",J168,0)</f>
        <v>0</v>
      </c>
      <c r="BG168" s="234">
        <f>IF(N168="zákl. přenesená",J168,0)</f>
        <v>0</v>
      </c>
      <c r="BH168" s="234">
        <f>IF(N168="sníž. přenesená",J168,0)</f>
        <v>0</v>
      </c>
      <c r="BI168" s="234">
        <f>IF(N168="nulová",J168,0)</f>
        <v>0</v>
      </c>
      <c r="BJ168" s="19" t="s">
        <v>82</v>
      </c>
      <c r="BK168" s="234">
        <f>ROUND(I168*H168,2)</f>
        <v>0</v>
      </c>
      <c r="BL168" s="19" t="s">
        <v>149</v>
      </c>
      <c r="BM168" s="233" t="s">
        <v>2090</v>
      </c>
    </row>
    <row r="169" s="12" customFormat="1" ht="22.8" customHeight="1">
      <c r="A169" s="12"/>
      <c r="B169" s="205"/>
      <c r="C169" s="206"/>
      <c r="D169" s="207" t="s">
        <v>73</v>
      </c>
      <c r="E169" s="219" t="s">
        <v>171</v>
      </c>
      <c r="F169" s="219" t="s">
        <v>177</v>
      </c>
      <c r="G169" s="206"/>
      <c r="H169" s="206"/>
      <c r="I169" s="209"/>
      <c r="J169" s="220">
        <f>BK169</f>
        <v>0</v>
      </c>
      <c r="K169" s="206"/>
      <c r="L169" s="211"/>
      <c r="M169" s="212"/>
      <c r="N169" s="213"/>
      <c r="O169" s="213"/>
      <c r="P169" s="214">
        <f>SUM(P170:P173)</f>
        <v>0</v>
      </c>
      <c r="Q169" s="213"/>
      <c r="R169" s="214">
        <f>SUM(R170:R173)</f>
        <v>4.7403199999999996</v>
      </c>
      <c r="S169" s="213"/>
      <c r="T169" s="215">
        <f>SUM(T170:T173)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6" t="s">
        <v>82</v>
      </c>
      <c r="AT169" s="217" t="s">
        <v>73</v>
      </c>
      <c r="AU169" s="217" t="s">
        <v>82</v>
      </c>
      <c r="AY169" s="216" t="s">
        <v>142</v>
      </c>
      <c r="BK169" s="218">
        <f>SUM(BK170:BK173)</f>
        <v>0</v>
      </c>
    </row>
    <row r="170" s="2" customFormat="1" ht="16.5" customHeight="1">
      <c r="A170" s="40"/>
      <c r="B170" s="41"/>
      <c r="C170" s="221" t="s">
        <v>317</v>
      </c>
      <c r="D170" s="221" t="s">
        <v>145</v>
      </c>
      <c r="E170" s="222" t="s">
        <v>2091</v>
      </c>
      <c r="F170" s="223" t="s">
        <v>2092</v>
      </c>
      <c r="G170" s="224" t="s">
        <v>174</v>
      </c>
      <c r="H170" s="225">
        <v>17.199999999999999</v>
      </c>
      <c r="I170" s="226"/>
      <c r="J170" s="227">
        <f>ROUND(I170*H170,2)</f>
        <v>0</v>
      </c>
      <c r="K170" s="228"/>
      <c r="L170" s="46"/>
      <c r="M170" s="229" t="s">
        <v>19</v>
      </c>
      <c r="N170" s="230" t="s">
        <v>45</v>
      </c>
      <c r="O170" s="86"/>
      <c r="P170" s="231">
        <f>O170*H170</f>
        <v>0</v>
      </c>
      <c r="Q170" s="231">
        <v>0.27560000000000001</v>
      </c>
      <c r="R170" s="231">
        <f>Q170*H170</f>
        <v>4.7403199999999996</v>
      </c>
      <c r="S170" s="231">
        <v>0</v>
      </c>
      <c r="T170" s="232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33" t="s">
        <v>149</v>
      </c>
      <c r="AT170" s="233" t="s">
        <v>145</v>
      </c>
      <c r="AU170" s="233" t="s">
        <v>84</v>
      </c>
      <c r="AY170" s="19" t="s">
        <v>142</v>
      </c>
      <c r="BE170" s="234">
        <f>IF(N170="základní",J170,0)</f>
        <v>0</v>
      </c>
      <c r="BF170" s="234">
        <f>IF(N170="snížená",J170,0)</f>
        <v>0</v>
      </c>
      <c r="BG170" s="234">
        <f>IF(N170="zákl. přenesená",J170,0)</f>
        <v>0</v>
      </c>
      <c r="BH170" s="234">
        <f>IF(N170="sníž. přenesená",J170,0)</f>
        <v>0</v>
      </c>
      <c r="BI170" s="234">
        <f>IF(N170="nulová",J170,0)</f>
        <v>0</v>
      </c>
      <c r="BJ170" s="19" t="s">
        <v>82</v>
      </c>
      <c r="BK170" s="234">
        <f>ROUND(I170*H170,2)</f>
        <v>0</v>
      </c>
      <c r="BL170" s="19" t="s">
        <v>149</v>
      </c>
      <c r="BM170" s="233" t="s">
        <v>2093</v>
      </c>
    </row>
    <row r="171" s="13" customFormat="1">
      <c r="A171" s="13"/>
      <c r="B171" s="235"/>
      <c r="C171" s="236"/>
      <c r="D171" s="237" t="s">
        <v>151</v>
      </c>
      <c r="E171" s="238" t="s">
        <v>19</v>
      </c>
      <c r="F171" s="239" t="s">
        <v>2094</v>
      </c>
      <c r="G171" s="236"/>
      <c r="H171" s="240">
        <v>12.199999999999999</v>
      </c>
      <c r="I171" s="241"/>
      <c r="J171" s="236"/>
      <c r="K171" s="236"/>
      <c r="L171" s="242"/>
      <c r="M171" s="243"/>
      <c r="N171" s="244"/>
      <c r="O171" s="244"/>
      <c r="P171" s="244"/>
      <c r="Q171" s="244"/>
      <c r="R171" s="244"/>
      <c r="S171" s="244"/>
      <c r="T171" s="245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6" t="s">
        <v>151</v>
      </c>
      <c r="AU171" s="246" t="s">
        <v>84</v>
      </c>
      <c r="AV171" s="13" t="s">
        <v>84</v>
      </c>
      <c r="AW171" s="13" t="s">
        <v>35</v>
      </c>
      <c r="AX171" s="13" t="s">
        <v>74</v>
      </c>
      <c r="AY171" s="246" t="s">
        <v>142</v>
      </c>
    </row>
    <row r="172" s="13" customFormat="1">
      <c r="A172" s="13"/>
      <c r="B172" s="235"/>
      <c r="C172" s="236"/>
      <c r="D172" s="237" t="s">
        <v>151</v>
      </c>
      <c r="E172" s="238" t="s">
        <v>19</v>
      </c>
      <c r="F172" s="239" t="s">
        <v>2095</v>
      </c>
      <c r="G172" s="236"/>
      <c r="H172" s="240">
        <v>5</v>
      </c>
      <c r="I172" s="241"/>
      <c r="J172" s="236"/>
      <c r="K172" s="236"/>
      <c r="L172" s="242"/>
      <c r="M172" s="243"/>
      <c r="N172" s="244"/>
      <c r="O172" s="244"/>
      <c r="P172" s="244"/>
      <c r="Q172" s="244"/>
      <c r="R172" s="244"/>
      <c r="S172" s="244"/>
      <c r="T172" s="245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6" t="s">
        <v>151</v>
      </c>
      <c r="AU172" s="246" t="s">
        <v>84</v>
      </c>
      <c r="AV172" s="13" t="s">
        <v>84</v>
      </c>
      <c r="AW172" s="13" t="s">
        <v>35</v>
      </c>
      <c r="AX172" s="13" t="s">
        <v>74</v>
      </c>
      <c r="AY172" s="246" t="s">
        <v>142</v>
      </c>
    </row>
    <row r="173" s="14" customFormat="1">
      <c r="A173" s="14"/>
      <c r="B173" s="250"/>
      <c r="C173" s="251"/>
      <c r="D173" s="237" t="s">
        <v>151</v>
      </c>
      <c r="E173" s="252" t="s">
        <v>19</v>
      </c>
      <c r="F173" s="253" t="s">
        <v>196</v>
      </c>
      <c r="G173" s="251"/>
      <c r="H173" s="254">
        <v>17.199999999999999</v>
      </c>
      <c r="I173" s="255"/>
      <c r="J173" s="251"/>
      <c r="K173" s="251"/>
      <c r="L173" s="256"/>
      <c r="M173" s="257"/>
      <c r="N173" s="258"/>
      <c r="O173" s="258"/>
      <c r="P173" s="258"/>
      <c r="Q173" s="258"/>
      <c r="R173" s="258"/>
      <c r="S173" s="258"/>
      <c r="T173" s="25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0" t="s">
        <v>151</v>
      </c>
      <c r="AU173" s="260" t="s">
        <v>84</v>
      </c>
      <c r="AV173" s="14" t="s">
        <v>149</v>
      </c>
      <c r="AW173" s="14" t="s">
        <v>35</v>
      </c>
      <c r="AX173" s="14" t="s">
        <v>82</v>
      </c>
      <c r="AY173" s="260" t="s">
        <v>142</v>
      </c>
    </row>
    <row r="174" s="12" customFormat="1" ht="22.8" customHeight="1">
      <c r="A174" s="12"/>
      <c r="B174" s="205"/>
      <c r="C174" s="206"/>
      <c r="D174" s="207" t="s">
        <v>73</v>
      </c>
      <c r="E174" s="219" t="s">
        <v>182</v>
      </c>
      <c r="F174" s="219" t="s">
        <v>255</v>
      </c>
      <c r="G174" s="206"/>
      <c r="H174" s="206"/>
      <c r="I174" s="209"/>
      <c r="J174" s="220">
        <f>BK174</f>
        <v>0</v>
      </c>
      <c r="K174" s="206"/>
      <c r="L174" s="211"/>
      <c r="M174" s="212"/>
      <c r="N174" s="213"/>
      <c r="O174" s="213"/>
      <c r="P174" s="214">
        <f>SUM(P175:P183)</f>
        <v>0</v>
      </c>
      <c r="Q174" s="213"/>
      <c r="R174" s="214">
        <f>SUM(R175:R183)</f>
        <v>0</v>
      </c>
      <c r="S174" s="213"/>
      <c r="T174" s="215">
        <f>SUM(T175:T183)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6" t="s">
        <v>82</v>
      </c>
      <c r="AT174" s="217" t="s">
        <v>73</v>
      </c>
      <c r="AU174" s="217" t="s">
        <v>82</v>
      </c>
      <c r="AY174" s="216" t="s">
        <v>142</v>
      </c>
      <c r="BK174" s="218">
        <f>SUM(BK175:BK183)</f>
        <v>0</v>
      </c>
    </row>
    <row r="175" s="2" customFormat="1" ht="21.75" customHeight="1">
      <c r="A175" s="40"/>
      <c r="B175" s="41"/>
      <c r="C175" s="221" t="s">
        <v>321</v>
      </c>
      <c r="D175" s="221" t="s">
        <v>145</v>
      </c>
      <c r="E175" s="222" t="s">
        <v>2096</v>
      </c>
      <c r="F175" s="223" t="s">
        <v>2097</v>
      </c>
      <c r="G175" s="224" t="s">
        <v>208</v>
      </c>
      <c r="H175" s="225">
        <v>12</v>
      </c>
      <c r="I175" s="226"/>
      <c r="J175" s="227">
        <f>ROUND(I175*H175,2)</f>
        <v>0</v>
      </c>
      <c r="K175" s="228"/>
      <c r="L175" s="46"/>
      <c r="M175" s="229" t="s">
        <v>19</v>
      </c>
      <c r="N175" s="230" t="s">
        <v>45</v>
      </c>
      <c r="O175" s="86"/>
      <c r="P175" s="231">
        <f>O175*H175</f>
        <v>0</v>
      </c>
      <c r="Q175" s="231">
        <v>0</v>
      </c>
      <c r="R175" s="231">
        <f>Q175*H175</f>
        <v>0</v>
      </c>
      <c r="S175" s="231">
        <v>0</v>
      </c>
      <c r="T175" s="232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33" t="s">
        <v>149</v>
      </c>
      <c r="AT175" s="233" t="s">
        <v>145</v>
      </c>
      <c r="AU175" s="233" t="s">
        <v>84</v>
      </c>
      <c r="AY175" s="19" t="s">
        <v>142</v>
      </c>
      <c r="BE175" s="234">
        <f>IF(N175="základní",J175,0)</f>
        <v>0</v>
      </c>
      <c r="BF175" s="234">
        <f>IF(N175="snížená",J175,0)</f>
        <v>0</v>
      </c>
      <c r="BG175" s="234">
        <f>IF(N175="zákl. přenesená",J175,0)</f>
        <v>0</v>
      </c>
      <c r="BH175" s="234">
        <f>IF(N175="sníž. přenesená",J175,0)</f>
        <v>0</v>
      </c>
      <c r="BI175" s="234">
        <f>IF(N175="nulová",J175,0)</f>
        <v>0</v>
      </c>
      <c r="BJ175" s="19" t="s">
        <v>82</v>
      </c>
      <c r="BK175" s="234">
        <f>ROUND(I175*H175,2)</f>
        <v>0</v>
      </c>
      <c r="BL175" s="19" t="s">
        <v>149</v>
      </c>
      <c r="BM175" s="233" t="s">
        <v>2098</v>
      </c>
    </row>
    <row r="176" s="13" customFormat="1">
      <c r="A176" s="13"/>
      <c r="B176" s="235"/>
      <c r="C176" s="236"/>
      <c r="D176" s="237" t="s">
        <v>151</v>
      </c>
      <c r="E176" s="238" t="s">
        <v>19</v>
      </c>
      <c r="F176" s="239" t="s">
        <v>2099</v>
      </c>
      <c r="G176" s="236"/>
      <c r="H176" s="240">
        <v>12</v>
      </c>
      <c r="I176" s="241"/>
      <c r="J176" s="236"/>
      <c r="K176" s="236"/>
      <c r="L176" s="242"/>
      <c r="M176" s="243"/>
      <c r="N176" s="244"/>
      <c r="O176" s="244"/>
      <c r="P176" s="244"/>
      <c r="Q176" s="244"/>
      <c r="R176" s="244"/>
      <c r="S176" s="244"/>
      <c r="T176" s="245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6" t="s">
        <v>151</v>
      </c>
      <c r="AU176" s="246" t="s">
        <v>84</v>
      </c>
      <c r="AV176" s="13" t="s">
        <v>84</v>
      </c>
      <c r="AW176" s="13" t="s">
        <v>35</v>
      </c>
      <c r="AX176" s="13" t="s">
        <v>74</v>
      </c>
      <c r="AY176" s="246" t="s">
        <v>142</v>
      </c>
    </row>
    <row r="177" s="14" customFormat="1">
      <c r="A177" s="14"/>
      <c r="B177" s="250"/>
      <c r="C177" s="251"/>
      <c r="D177" s="237" t="s">
        <v>151</v>
      </c>
      <c r="E177" s="252" t="s">
        <v>19</v>
      </c>
      <c r="F177" s="253" t="s">
        <v>196</v>
      </c>
      <c r="G177" s="251"/>
      <c r="H177" s="254">
        <v>12</v>
      </c>
      <c r="I177" s="255"/>
      <c r="J177" s="251"/>
      <c r="K177" s="251"/>
      <c r="L177" s="256"/>
      <c r="M177" s="257"/>
      <c r="N177" s="258"/>
      <c r="O177" s="258"/>
      <c r="P177" s="258"/>
      <c r="Q177" s="258"/>
      <c r="R177" s="258"/>
      <c r="S177" s="258"/>
      <c r="T177" s="259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60" t="s">
        <v>151</v>
      </c>
      <c r="AU177" s="260" t="s">
        <v>84</v>
      </c>
      <c r="AV177" s="14" t="s">
        <v>149</v>
      </c>
      <c r="AW177" s="14" t="s">
        <v>35</v>
      </c>
      <c r="AX177" s="14" t="s">
        <v>82</v>
      </c>
      <c r="AY177" s="260" t="s">
        <v>142</v>
      </c>
    </row>
    <row r="178" s="2" customFormat="1" ht="21.75" customHeight="1">
      <c r="A178" s="40"/>
      <c r="B178" s="41"/>
      <c r="C178" s="221" t="s">
        <v>325</v>
      </c>
      <c r="D178" s="221" t="s">
        <v>145</v>
      </c>
      <c r="E178" s="222" t="s">
        <v>2100</v>
      </c>
      <c r="F178" s="223" t="s">
        <v>2101</v>
      </c>
      <c r="G178" s="224" t="s">
        <v>208</v>
      </c>
      <c r="H178" s="225">
        <v>8</v>
      </c>
      <c r="I178" s="226"/>
      <c r="J178" s="227">
        <f>ROUND(I178*H178,2)</f>
        <v>0</v>
      </c>
      <c r="K178" s="228"/>
      <c r="L178" s="46"/>
      <c r="M178" s="229" t="s">
        <v>19</v>
      </c>
      <c r="N178" s="230" t="s">
        <v>45</v>
      </c>
      <c r="O178" s="86"/>
      <c r="P178" s="231">
        <f>O178*H178</f>
        <v>0</v>
      </c>
      <c r="Q178" s="231">
        <v>0</v>
      </c>
      <c r="R178" s="231">
        <f>Q178*H178</f>
        <v>0</v>
      </c>
      <c r="S178" s="231">
        <v>0</v>
      </c>
      <c r="T178" s="232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33" t="s">
        <v>149</v>
      </c>
      <c r="AT178" s="233" t="s">
        <v>145</v>
      </c>
      <c r="AU178" s="233" t="s">
        <v>84</v>
      </c>
      <c r="AY178" s="19" t="s">
        <v>142</v>
      </c>
      <c r="BE178" s="234">
        <f>IF(N178="základní",J178,0)</f>
        <v>0</v>
      </c>
      <c r="BF178" s="234">
        <f>IF(N178="snížená",J178,0)</f>
        <v>0</v>
      </c>
      <c r="BG178" s="234">
        <f>IF(N178="zákl. přenesená",J178,0)</f>
        <v>0</v>
      </c>
      <c r="BH178" s="234">
        <f>IF(N178="sníž. přenesená",J178,0)</f>
        <v>0</v>
      </c>
      <c r="BI178" s="234">
        <f>IF(N178="nulová",J178,0)</f>
        <v>0</v>
      </c>
      <c r="BJ178" s="19" t="s">
        <v>82</v>
      </c>
      <c r="BK178" s="234">
        <f>ROUND(I178*H178,2)</f>
        <v>0</v>
      </c>
      <c r="BL178" s="19" t="s">
        <v>149</v>
      </c>
      <c r="BM178" s="233" t="s">
        <v>2102</v>
      </c>
    </row>
    <row r="179" s="2" customFormat="1" ht="16.5" customHeight="1">
      <c r="A179" s="40"/>
      <c r="B179" s="41"/>
      <c r="C179" s="221" t="s">
        <v>329</v>
      </c>
      <c r="D179" s="221" t="s">
        <v>145</v>
      </c>
      <c r="E179" s="222" t="s">
        <v>2103</v>
      </c>
      <c r="F179" s="223" t="s">
        <v>2104</v>
      </c>
      <c r="G179" s="224" t="s">
        <v>155</v>
      </c>
      <c r="H179" s="225">
        <v>4</v>
      </c>
      <c r="I179" s="226"/>
      <c r="J179" s="227">
        <f>ROUND(I179*H179,2)</f>
        <v>0</v>
      </c>
      <c r="K179" s="228"/>
      <c r="L179" s="46"/>
      <c r="M179" s="229" t="s">
        <v>19</v>
      </c>
      <c r="N179" s="230" t="s">
        <v>45</v>
      </c>
      <c r="O179" s="86"/>
      <c r="P179" s="231">
        <f>O179*H179</f>
        <v>0</v>
      </c>
      <c r="Q179" s="231">
        <v>0</v>
      </c>
      <c r="R179" s="231">
        <f>Q179*H179</f>
        <v>0</v>
      </c>
      <c r="S179" s="231">
        <v>0</v>
      </c>
      <c r="T179" s="232">
        <f>S179*H179</f>
        <v>0</v>
      </c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R179" s="233" t="s">
        <v>149</v>
      </c>
      <c r="AT179" s="233" t="s">
        <v>145</v>
      </c>
      <c r="AU179" s="233" t="s">
        <v>84</v>
      </c>
      <c r="AY179" s="19" t="s">
        <v>142</v>
      </c>
      <c r="BE179" s="234">
        <f>IF(N179="základní",J179,0)</f>
        <v>0</v>
      </c>
      <c r="BF179" s="234">
        <f>IF(N179="snížená",J179,0)</f>
        <v>0</v>
      </c>
      <c r="BG179" s="234">
        <f>IF(N179="zákl. přenesená",J179,0)</f>
        <v>0</v>
      </c>
      <c r="BH179" s="234">
        <f>IF(N179="sníž. přenesená",J179,0)</f>
        <v>0</v>
      </c>
      <c r="BI179" s="234">
        <f>IF(N179="nulová",J179,0)</f>
        <v>0</v>
      </c>
      <c r="BJ179" s="19" t="s">
        <v>82</v>
      </c>
      <c r="BK179" s="234">
        <f>ROUND(I179*H179,2)</f>
        <v>0</v>
      </c>
      <c r="BL179" s="19" t="s">
        <v>149</v>
      </c>
      <c r="BM179" s="233" t="s">
        <v>2105</v>
      </c>
    </row>
    <row r="180" s="2" customFormat="1" ht="16.5" customHeight="1">
      <c r="A180" s="40"/>
      <c r="B180" s="41"/>
      <c r="C180" s="282" t="s">
        <v>333</v>
      </c>
      <c r="D180" s="282" t="s">
        <v>263</v>
      </c>
      <c r="E180" s="283" t="s">
        <v>2106</v>
      </c>
      <c r="F180" s="284" t="s">
        <v>2107</v>
      </c>
      <c r="G180" s="285" t="s">
        <v>155</v>
      </c>
      <c r="H180" s="286">
        <v>4</v>
      </c>
      <c r="I180" s="287"/>
      <c r="J180" s="288">
        <f>ROUND(I180*H180,2)</f>
        <v>0</v>
      </c>
      <c r="K180" s="289"/>
      <c r="L180" s="290"/>
      <c r="M180" s="291" t="s">
        <v>19</v>
      </c>
      <c r="N180" s="292" t="s">
        <v>45</v>
      </c>
      <c r="O180" s="86"/>
      <c r="P180" s="231">
        <f>O180*H180</f>
        <v>0</v>
      </c>
      <c r="Q180" s="231">
        <v>0</v>
      </c>
      <c r="R180" s="231">
        <f>Q180*H180</f>
        <v>0</v>
      </c>
      <c r="S180" s="231">
        <v>0</v>
      </c>
      <c r="T180" s="232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33" t="s">
        <v>182</v>
      </c>
      <c r="AT180" s="233" t="s">
        <v>263</v>
      </c>
      <c r="AU180" s="233" t="s">
        <v>84</v>
      </c>
      <c r="AY180" s="19" t="s">
        <v>142</v>
      </c>
      <c r="BE180" s="234">
        <f>IF(N180="základní",J180,0)</f>
        <v>0</v>
      </c>
      <c r="BF180" s="234">
        <f>IF(N180="snížená",J180,0)</f>
        <v>0</v>
      </c>
      <c r="BG180" s="234">
        <f>IF(N180="zákl. přenesená",J180,0)</f>
        <v>0</v>
      </c>
      <c r="BH180" s="234">
        <f>IF(N180="sníž. přenesená",J180,0)</f>
        <v>0</v>
      </c>
      <c r="BI180" s="234">
        <f>IF(N180="nulová",J180,0)</f>
        <v>0</v>
      </c>
      <c r="BJ180" s="19" t="s">
        <v>82</v>
      </c>
      <c r="BK180" s="234">
        <f>ROUND(I180*H180,2)</f>
        <v>0</v>
      </c>
      <c r="BL180" s="19" t="s">
        <v>149</v>
      </c>
      <c r="BM180" s="233" t="s">
        <v>2108</v>
      </c>
    </row>
    <row r="181" s="2" customFormat="1" ht="16.5" customHeight="1">
      <c r="A181" s="40"/>
      <c r="B181" s="41"/>
      <c r="C181" s="282" t="s">
        <v>338</v>
      </c>
      <c r="D181" s="282" t="s">
        <v>263</v>
      </c>
      <c r="E181" s="283" t="s">
        <v>2109</v>
      </c>
      <c r="F181" s="284" t="s">
        <v>2110</v>
      </c>
      <c r="G181" s="285" t="s">
        <v>155</v>
      </c>
      <c r="H181" s="286">
        <v>4</v>
      </c>
      <c r="I181" s="287"/>
      <c r="J181" s="288">
        <f>ROUND(I181*H181,2)</f>
        <v>0</v>
      </c>
      <c r="K181" s="289"/>
      <c r="L181" s="290"/>
      <c r="M181" s="291" t="s">
        <v>19</v>
      </c>
      <c r="N181" s="292" t="s">
        <v>45</v>
      </c>
      <c r="O181" s="86"/>
      <c r="P181" s="231">
        <f>O181*H181</f>
        <v>0</v>
      </c>
      <c r="Q181" s="231">
        <v>0</v>
      </c>
      <c r="R181" s="231">
        <f>Q181*H181</f>
        <v>0</v>
      </c>
      <c r="S181" s="231">
        <v>0</v>
      </c>
      <c r="T181" s="232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33" t="s">
        <v>182</v>
      </c>
      <c r="AT181" s="233" t="s">
        <v>263</v>
      </c>
      <c r="AU181" s="233" t="s">
        <v>84</v>
      </c>
      <c r="AY181" s="19" t="s">
        <v>142</v>
      </c>
      <c r="BE181" s="234">
        <f>IF(N181="základní",J181,0)</f>
        <v>0</v>
      </c>
      <c r="BF181" s="234">
        <f>IF(N181="snížená",J181,0)</f>
        <v>0</v>
      </c>
      <c r="BG181" s="234">
        <f>IF(N181="zákl. přenesená",J181,0)</f>
        <v>0</v>
      </c>
      <c r="BH181" s="234">
        <f>IF(N181="sníž. přenesená",J181,0)</f>
        <v>0</v>
      </c>
      <c r="BI181" s="234">
        <f>IF(N181="nulová",J181,0)</f>
        <v>0</v>
      </c>
      <c r="BJ181" s="19" t="s">
        <v>82</v>
      </c>
      <c r="BK181" s="234">
        <f>ROUND(I181*H181,2)</f>
        <v>0</v>
      </c>
      <c r="BL181" s="19" t="s">
        <v>149</v>
      </c>
      <c r="BM181" s="233" t="s">
        <v>2111</v>
      </c>
    </row>
    <row r="182" s="2" customFormat="1" ht="16.5" customHeight="1">
      <c r="A182" s="40"/>
      <c r="B182" s="41"/>
      <c r="C182" s="221" t="s">
        <v>348</v>
      </c>
      <c r="D182" s="221" t="s">
        <v>145</v>
      </c>
      <c r="E182" s="222" t="s">
        <v>2112</v>
      </c>
      <c r="F182" s="223" t="s">
        <v>2113</v>
      </c>
      <c r="G182" s="224" t="s">
        <v>155</v>
      </c>
      <c r="H182" s="225">
        <v>4</v>
      </c>
      <c r="I182" s="226"/>
      <c r="J182" s="227">
        <f>ROUND(I182*H182,2)</f>
        <v>0</v>
      </c>
      <c r="K182" s="228"/>
      <c r="L182" s="46"/>
      <c r="M182" s="229" t="s">
        <v>19</v>
      </c>
      <c r="N182" s="230" t="s">
        <v>45</v>
      </c>
      <c r="O182" s="86"/>
      <c r="P182" s="231">
        <f>O182*H182</f>
        <v>0</v>
      </c>
      <c r="Q182" s="231">
        <v>0</v>
      </c>
      <c r="R182" s="231">
        <f>Q182*H182</f>
        <v>0</v>
      </c>
      <c r="S182" s="231">
        <v>0</v>
      </c>
      <c r="T182" s="232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33" t="s">
        <v>149</v>
      </c>
      <c r="AT182" s="233" t="s">
        <v>145</v>
      </c>
      <c r="AU182" s="233" t="s">
        <v>84</v>
      </c>
      <c r="AY182" s="19" t="s">
        <v>142</v>
      </c>
      <c r="BE182" s="234">
        <f>IF(N182="základní",J182,0)</f>
        <v>0</v>
      </c>
      <c r="BF182" s="234">
        <f>IF(N182="snížená",J182,0)</f>
        <v>0</v>
      </c>
      <c r="BG182" s="234">
        <f>IF(N182="zákl. přenesená",J182,0)</f>
        <v>0</v>
      </c>
      <c r="BH182" s="234">
        <f>IF(N182="sníž. přenesená",J182,0)</f>
        <v>0</v>
      </c>
      <c r="BI182" s="234">
        <f>IF(N182="nulová",J182,0)</f>
        <v>0</v>
      </c>
      <c r="BJ182" s="19" t="s">
        <v>82</v>
      </c>
      <c r="BK182" s="234">
        <f>ROUND(I182*H182,2)</f>
        <v>0</v>
      </c>
      <c r="BL182" s="19" t="s">
        <v>149</v>
      </c>
      <c r="BM182" s="233" t="s">
        <v>2114</v>
      </c>
    </row>
    <row r="183" s="2" customFormat="1" ht="16.5" customHeight="1">
      <c r="A183" s="40"/>
      <c r="B183" s="41"/>
      <c r="C183" s="221" t="s">
        <v>353</v>
      </c>
      <c r="D183" s="221" t="s">
        <v>145</v>
      </c>
      <c r="E183" s="222" t="s">
        <v>2115</v>
      </c>
      <c r="F183" s="223" t="s">
        <v>2116</v>
      </c>
      <c r="G183" s="224" t="s">
        <v>155</v>
      </c>
      <c r="H183" s="225">
        <v>4</v>
      </c>
      <c r="I183" s="226"/>
      <c r="J183" s="227">
        <f>ROUND(I183*H183,2)</f>
        <v>0</v>
      </c>
      <c r="K183" s="228"/>
      <c r="L183" s="46"/>
      <c r="M183" s="229" t="s">
        <v>19</v>
      </c>
      <c r="N183" s="230" t="s">
        <v>45</v>
      </c>
      <c r="O183" s="86"/>
      <c r="P183" s="231">
        <f>O183*H183</f>
        <v>0</v>
      </c>
      <c r="Q183" s="231">
        <v>0</v>
      </c>
      <c r="R183" s="231">
        <f>Q183*H183</f>
        <v>0</v>
      </c>
      <c r="S183" s="231">
        <v>0</v>
      </c>
      <c r="T183" s="232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33" t="s">
        <v>149</v>
      </c>
      <c r="AT183" s="233" t="s">
        <v>145</v>
      </c>
      <c r="AU183" s="233" t="s">
        <v>84</v>
      </c>
      <c r="AY183" s="19" t="s">
        <v>142</v>
      </c>
      <c r="BE183" s="234">
        <f>IF(N183="základní",J183,0)</f>
        <v>0</v>
      </c>
      <c r="BF183" s="234">
        <f>IF(N183="snížená",J183,0)</f>
        <v>0</v>
      </c>
      <c r="BG183" s="234">
        <f>IF(N183="zákl. přenesená",J183,0)</f>
        <v>0</v>
      </c>
      <c r="BH183" s="234">
        <f>IF(N183="sníž. přenesená",J183,0)</f>
        <v>0</v>
      </c>
      <c r="BI183" s="234">
        <f>IF(N183="nulová",J183,0)</f>
        <v>0</v>
      </c>
      <c r="BJ183" s="19" t="s">
        <v>82</v>
      </c>
      <c r="BK183" s="234">
        <f>ROUND(I183*H183,2)</f>
        <v>0</v>
      </c>
      <c r="BL183" s="19" t="s">
        <v>149</v>
      </c>
      <c r="BM183" s="233" t="s">
        <v>2117</v>
      </c>
    </row>
    <row r="184" s="12" customFormat="1" ht="22.8" customHeight="1">
      <c r="A184" s="12"/>
      <c r="B184" s="205"/>
      <c r="C184" s="206"/>
      <c r="D184" s="207" t="s">
        <v>73</v>
      </c>
      <c r="E184" s="219" t="s">
        <v>186</v>
      </c>
      <c r="F184" s="219" t="s">
        <v>737</v>
      </c>
      <c r="G184" s="206"/>
      <c r="H184" s="206"/>
      <c r="I184" s="209"/>
      <c r="J184" s="220">
        <f>BK184</f>
        <v>0</v>
      </c>
      <c r="K184" s="206"/>
      <c r="L184" s="211"/>
      <c r="M184" s="212"/>
      <c r="N184" s="213"/>
      <c r="O184" s="213"/>
      <c r="P184" s="214">
        <f>SUM(P185:P196)</f>
        <v>0</v>
      </c>
      <c r="Q184" s="213"/>
      <c r="R184" s="214">
        <f>SUM(R185:R196)</f>
        <v>0</v>
      </c>
      <c r="S184" s="213"/>
      <c r="T184" s="215">
        <f>SUM(T185:T196)</f>
        <v>17.495719999999999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6" t="s">
        <v>82</v>
      </c>
      <c r="AT184" s="217" t="s">
        <v>73</v>
      </c>
      <c r="AU184" s="217" t="s">
        <v>82</v>
      </c>
      <c r="AY184" s="216" t="s">
        <v>142</v>
      </c>
      <c r="BK184" s="218">
        <f>SUM(BK185:BK196)</f>
        <v>0</v>
      </c>
    </row>
    <row r="185" s="2" customFormat="1" ht="21.75" customHeight="1">
      <c r="A185" s="40"/>
      <c r="B185" s="41"/>
      <c r="C185" s="221" t="s">
        <v>358</v>
      </c>
      <c r="D185" s="221" t="s">
        <v>145</v>
      </c>
      <c r="E185" s="222" t="s">
        <v>2118</v>
      </c>
      <c r="F185" s="223" t="s">
        <v>2119</v>
      </c>
      <c r="G185" s="224" t="s">
        <v>367</v>
      </c>
      <c r="H185" s="225">
        <v>5</v>
      </c>
      <c r="I185" s="226"/>
      <c r="J185" s="227">
        <f>ROUND(I185*H185,2)</f>
        <v>0</v>
      </c>
      <c r="K185" s="228"/>
      <c r="L185" s="46"/>
      <c r="M185" s="229" t="s">
        <v>19</v>
      </c>
      <c r="N185" s="230" t="s">
        <v>45</v>
      </c>
      <c r="O185" s="86"/>
      <c r="P185" s="231">
        <f>O185*H185</f>
        <v>0</v>
      </c>
      <c r="Q185" s="231">
        <v>0</v>
      </c>
      <c r="R185" s="231">
        <f>Q185*H185</f>
        <v>0</v>
      </c>
      <c r="S185" s="231">
        <v>1</v>
      </c>
      <c r="T185" s="232">
        <f>S185*H185</f>
        <v>5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33" t="s">
        <v>149</v>
      </c>
      <c r="AT185" s="233" t="s">
        <v>145</v>
      </c>
      <c r="AU185" s="233" t="s">
        <v>84</v>
      </c>
      <c r="AY185" s="19" t="s">
        <v>142</v>
      </c>
      <c r="BE185" s="234">
        <f>IF(N185="základní",J185,0)</f>
        <v>0</v>
      </c>
      <c r="BF185" s="234">
        <f>IF(N185="snížená",J185,0)</f>
        <v>0</v>
      </c>
      <c r="BG185" s="234">
        <f>IF(N185="zákl. přenesená",J185,0)</f>
        <v>0</v>
      </c>
      <c r="BH185" s="234">
        <f>IF(N185="sníž. přenesená",J185,0)</f>
        <v>0</v>
      </c>
      <c r="BI185" s="234">
        <f>IF(N185="nulová",J185,0)</f>
        <v>0</v>
      </c>
      <c r="BJ185" s="19" t="s">
        <v>82</v>
      </c>
      <c r="BK185" s="234">
        <f>ROUND(I185*H185,2)</f>
        <v>0</v>
      </c>
      <c r="BL185" s="19" t="s">
        <v>149</v>
      </c>
      <c r="BM185" s="233" t="s">
        <v>2120</v>
      </c>
    </row>
    <row r="186" s="2" customFormat="1" ht="16.5" customHeight="1">
      <c r="A186" s="40"/>
      <c r="B186" s="41"/>
      <c r="C186" s="221" t="s">
        <v>364</v>
      </c>
      <c r="D186" s="221" t="s">
        <v>145</v>
      </c>
      <c r="E186" s="222" t="s">
        <v>2121</v>
      </c>
      <c r="F186" s="223" t="s">
        <v>2122</v>
      </c>
      <c r="G186" s="224" t="s">
        <v>148</v>
      </c>
      <c r="H186" s="225">
        <v>30</v>
      </c>
      <c r="I186" s="226"/>
      <c r="J186" s="227">
        <f>ROUND(I186*H186,2)</f>
        <v>0</v>
      </c>
      <c r="K186" s="228"/>
      <c r="L186" s="46"/>
      <c r="M186" s="229" t="s">
        <v>19</v>
      </c>
      <c r="N186" s="230" t="s">
        <v>45</v>
      </c>
      <c r="O186" s="86"/>
      <c r="P186" s="231">
        <f>O186*H186</f>
        <v>0</v>
      </c>
      <c r="Q186" s="231">
        <v>0</v>
      </c>
      <c r="R186" s="231">
        <f>Q186*H186</f>
        <v>0</v>
      </c>
      <c r="S186" s="231">
        <v>0</v>
      </c>
      <c r="T186" s="232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33" t="s">
        <v>149</v>
      </c>
      <c r="AT186" s="233" t="s">
        <v>145</v>
      </c>
      <c r="AU186" s="233" t="s">
        <v>84</v>
      </c>
      <c r="AY186" s="19" t="s">
        <v>142</v>
      </c>
      <c r="BE186" s="234">
        <f>IF(N186="základní",J186,0)</f>
        <v>0</v>
      </c>
      <c r="BF186" s="234">
        <f>IF(N186="snížená",J186,0)</f>
        <v>0</v>
      </c>
      <c r="BG186" s="234">
        <f>IF(N186="zákl. přenesená",J186,0)</f>
        <v>0</v>
      </c>
      <c r="BH186" s="234">
        <f>IF(N186="sníž. přenesená",J186,0)</f>
        <v>0</v>
      </c>
      <c r="BI186" s="234">
        <f>IF(N186="nulová",J186,0)</f>
        <v>0</v>
      </c>
      <c r="BJ186" s="19" t="s">
        <v>82</v>
      </c>
      <c r="BK186" s="234">
        <f>ROUND(I186*H186,2)</f>
        <v>0</v>
      </c>
      <c r="BL186" s="19" t="s">
        <v>149</v>
      </c>
      <c r="BM186" s="233" t="s">
        <v>2123</v>
      </c>
    </row>
    <row r="187" s="2" customFormat="1" ht="21.75" customHeight="1">
      <c r="A187" s="40"/>
      <c r="B187" s="41"/>
      <c r="C187" s="221" t="s">
        <v>370</v>
      </c>
      <c r="D187" s="221" t="s">
        <v>145</v>
      </c>
      <c r="E187" s="222" t="s">
        <v>2124</v>
      </c>
      <c r="F187" s="223" t="s">
        <v>2125</v>
      </c>
      <c r="G187" s="224" t="s">
        <v>208</v>
      </c>
      <c r="H187" s="225">
        <v>28</v>
      </c>
      <c r="I187" s="226"/>
      <c r="J187" s="227">
        <f>ROUND(I187*H187,2)</f>
        <v>0</v>
      </c>
      <c r="K187" s="228"/>
      <c r="L187" s="46"/>
      <c r="M187" s="229" t="s">
        <v>19</v>
      </c>
      <c r="N187" s="230" t="s">
        <v>45</v>
      </c>
      <c r="O187" s="86"/>
      <c r="P187" s="231">
        <f>O187*H187</f>
        <v>0</v>
      </c>
      <c r="Q187" s="231">
        <v>0</v>
      </c>
      <c r="R187" s="231">
        <f>Q187*H187</f>
        <v>0</v>
      </c>
      <c r="S187" s="231">
        <v>0.055</v>
      </c>
      <c r="T187" s="232">
        <f>S187*H187</f>
        <v>1.54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33" t="s">
        <v>149</v>
      </c>
      <c r="AT187" s="233" t="s">
        <v>145</v>
      </c>
      <c r="AU187" s="233" t="s">
        <v>84</v>
      </c>
      <c r="AY187" s="19" t="s">
        <v>142</v>
      </c>
      <c r="BE187" s="234">
        <f>IF(N187="základní",J187,0)</f>
        <v>0</v>
      </c>
      <c r="BF187" s="234">
        <f>IF(N187="snížená",J187,0)</f>
        <v>0</v>
      </c>
      <c r="BG187" s="234">
        <f>IF(N187="zákl. přenesená",J187,0)</f>
        <v>0</v>
      </c>
      <c r="BH187" s="234">
        <f>IF(N187="sníž. přenesená",J187,0)</f>
        <v>0</v>
      </c>
      <c r="BI187" s="234">
        <f>IF(N187="nulová",J187,0)</f>
        <v>0</v>
      </c>
      <c r="BJ187" s="19" t="s">
        <v>82</v>
      </c>
      <c r="BK187" s="234">
        <f>ROUND(I187*H187,2)</f>
        <v>0</v>
      </c>
      <c r="BL187" s="19" t="s">
        <v>149</v>
      </c>
      <c r="BM187" s="233" t="s">
        <v>2126</v>
      </c>
    </row>
    <row r="188" s="2" customFormat="1" ht="16.5" customHeight="1">
      <c r="A188" s="40"/>
      <c r="B188" s="41"/>
      <c r="C188" s="221" t="s">
        <v>374</v>
      </c>
      <c r="D188" s="221" t="s">
        <v>145</v>
      </c>
      <c r="E188" s="222" t="s">
        <v>2127</v>
      </c>
      <c r="F188" s="223" t="s">
        <v>2128</v>
      </c>
      <c r="G188" s="224" t="s">
        <v>155</v>
      </c>
      <c r="H188" s="225">
        <v>15</v>
      </c>
      <c r="I188" s="226"/>
      <c r="J188" s="227">
        <f>ROUND(I188*H188,2)</f>
        <v>0</v>
      </c>
      <c r="K188" s="228"/>
      <c r="L188" s="46"/>
      <c r="M188" s="229" t="s">
        <v>19</v>
      </c>
      <c r="N188" s="230" t="s">
        <v>45</v>
      </c>
      <c r="O188" s="86"/>
      <c r="P188" s="231">
        <f>O188*H188</f>
        <v>0</v>
      </c>
      <c r="Q188" s="231">
        <v>0</v>
      </c>
      <c r="R188" s="231">
        <f>Q188*H188</f>
        <v>0</v>
      </c>
      <c r="S188" s="231">
        <v>0.053999999999999999</v>
      </c>
      <c r="T188" s="232">
        <f>S188*H188</f>
        <v>0.80999999999999994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33" t="s">
        <v>149</v>
      </c>
      <c r="AT188" s="233" t="s">
        <v>145</v>
      </c>
      <c r="AU188" s="233" t="s">
        <v>84</v>
      </c>
      <c r="AY188" s="19" t="s">
        <v>142</v>
      </c>
      <c r="BE188" s="234">
        <f>IF(N188="základní",J188,0)</f>
        <v>0</v>
      </c>
      <c r="BF188" s="234">
        <f>IF(N188="snížená",J188,0)</f>
        <v>0</v>
      </c>
      <c r="BG188" s="234">
        <f>IF(N188="zákl. přenesená",J188,0)</f>
        <v>0</v>
      </c>
      <c r="BH188" s="234">
        <f>IF(N188="sníž. přenesená",J188,0)</f>
        <v>0</v>
      </c>
      <c r="BI188" s="234">
        <f>IF(N188="nulová",J188,0)</f>
        <v>0</v>
      </c>
      <c r="BJ188" s="19" t="s">
        <v>82</v>
      </c>
      <c r="BK188" s="234">
        <f>ROUND(I188*H188,2)</f>
        <v>0</v>
      </c>
      <c r="BL188" s="19" t="s">
        <v>149</v>
      </c>
      <c r="BM188" s="233" t="s">
        <v>2129</v>
      </c>
    </row>
    <row r="189" s="2" customFormat="1" ht="16.5" customHeight="1">
      <c r="A189" s="40"/>
      <c r="B189" s="41"/>
      <c r="C189" s="221" t="s">
        <v>378</v>
      </c>
      <c r="D189" s="221" t="s">
        <v>145</v>
      </c>
      <c r="E189" s="222" t="s">
        <v>2130</v>
      </c>
      <c r="F189" s="223" t="s">
        <v>2131</v>
      </c>
      <c r="G189" s="224" t="s">
        <v>155</v>
      </c>
      <c r="H189" s="225">
        <v>8</v>
      </c>
      <c r="I189" s="226"/>
      <c r="J189" s="227">
        <f>ROUND(I189*H189,2)</f>
        <v>0</v>
      </c>
      <c r="K189" s="228"/>
      <c r="L189" s="46"/>
      <c r="M189" s="229" t="s">
        <v>19</v>
      </c>
      <c r="N189" s="230" t="s">
        <v>45</v>
      </c>
      <c r="O189" s="86"/>
      <c r="P189" s="231">
        <f>O189*H189</f>
        <v>0</v>
      </c>
      <c r="Q189" s="231">
        <v>0</v>
      </c>
      <c r="R189" s="231">
        <f>Q189*H189</f>
        <v>0</v>
      </c>
      <c r="S189" s="231">
        <v>0.02</v>
      </c>
      <c r="T189" s="232">
        <f>S189*H189</f>
        <v>0.16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33" t="s">
        <v>149</v>
      </c>
      <c r="AT189" s="233" t="s">
        <v>145</v>
      </c>
      <c r="AU189" s="233" t="s">
        <v>84</v>
      </c>
      <c r="AY189" s="19" t="s">
        <v>142</v>
      </c>
      <c r="BE189" s="234">
        <f>IF(N189="základní",J189,0)</f>
        <v>0</v>
      </c>
      <c r="BF189" s="234">
        <f>IF(N189="snížená",J189,0)</f>
        <v>0</v>
      </c>
      <c r="BG189" s="234">
        <f>IF(N189="zákl. přenesená",J189,0)</f>
        <v>0</v>
      </c>
      <c r="BH189" s="234">
        <f>IF(N189="sníž. přenesená",J189,0)</f>
        <v>0</v>
      </c>
      <c r="BI189" s="234">
        <f>IF(N189="nulová",J189,0)</f>
        <v>0</v>
      </c>
      <c r="BJ189" s="19" t="s">
        <v>82</v>
      </c>
      <c r="BK189" s="234">
        <f>ROUND(I189*H189,2)</f>
        <v>0</v>
      </c>
      <c r="BL189" s="19" t="s">
        <v>149</v>
      </c>
      <c r="BM189" s="233" t="s">
        <v>2132</v>
      </c>
    </row>
    <row r="190" s="2" customFormat="1" ht="16.5" customHeight="1">
      <c r="A190" s="40"/>
      <c r="B190" s="41"/>
      <c r="C190" s="221" t="s">
        <v>383</v>
      </c>
      <c r="D190" s="221" t="s">
        <v>145</v>
      </c>
      <c r="E190" s="222" t="s">
        <v>2133</v>
      </c>
      <c r="F190" s="223" t="s">
        <v>2134</v>
      </c>
      <c r="G190" s="224" t="s">
        <v>155</v>
      </c>
      <c r="H190" s="225">
        <v>22</v>
      </c>
      <c r="I190" s="226"/>
      <c r="J190" s="227">
        <f>ROUND(I190*H190,2)</f>
        <v>0</v>
      </c>
      <c r="K190" s="228"/>
      <c r="L190" s="46"/>
      <c r="M190" s="229" t="s">
        <v>19</v>
      </c>
      <c r="N190" s="230" t="s">
        <v>45</v>
      </c>
      <c r="O190" s="86"/>
      <c r="P190" s="231">
        <f>O190*H190</f>
        <v>0</v>
      </c>
      <c r="Q190" s="231">
        <v>0</v>
      </c>
      <c r="R190" s="231">
        <f>Q190*H190</f>
        <v>0</v>
      </c>
      <c r="S190" s="231">
        <v>0.065699999999999995</v>
      </c>
      <c r="T190" s="232">
        <f>S190*H190</f>
        <v>1.4453999999999998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33" t="s">
        <v>149</v>
      </c>
      <c r="AT190" s="233" t="s">
        <v>145</v>
      </c>
      <c r="AU190" s="233" t="s">
        <v>84</v>
      </c>
      <c r="AY190" s="19" t="s">
        <v>142</v>
      </c>
      <c r="BE190" s="234">
        <f>IF(N190="základní",J190,0)</f>
        <v>0</v>
      </c>
      <c r="BF190" s="234">
        <f>IF(N190="snížená",J190,0)</f>
        <v>0</v>
      </c>
      <c r="BG190" s="234">
        <f>IF(N190="zákl. přenesená",J190,0)</f>
        <v>0</v>
      </c>
      <c r="BH190" s="234">
        <f>IF(N190="sníž. přenesená",J190,0)</f>
        <v>0</v>
      </c>
      <c r="BI190" s="234">
        <f>IF(N190="nulová",J190,0)</f>
        <v>0</v>
      </c>
      <c r="BJ190" s="19" t="s">
        <v>82</v>
      </c>
      <c r="BK190" s="234">
        <f>ROUND(I190*H190,2)</f>
        <v>0</v>
      </c>
      <c r="BL190" s="19" t="s">
        <v>149</v>
      </c>
      <c r="BM190" s="233" t="s">
        <v>2135</v>
      </c>
    </row>
    <row r="191" s="2" customFormat="1" ht="16.5" customHeight="1">
      <c r="A191" s="40"/>
      <c r="B191" s="41"/>
      <c r="C191" s="221" t="s">
        <v>389</v>
      </c>
      <c r="D191" s="221" t="s">
        <v>145</v>
      </c>
      <c r="E191" s="222" t="s">
        <v>2136</v>
      </c>
      <c r="F191" s="223" t="s">
        <v>2137</v>
      </c>
      <c r="G191" s="224" t="s">
        <v>208</v>
      </c>
      <c r="H191" s="225">
        <v>84</v>
      </c>
      <c r="I191" s="226"/>
      <c r="J191" s="227">
        <f>ROUND(I191*H191,2)</f>
        <v>0</v>
      </c>
      <c r="K191" s="228"/>
      <c r="L191" s="46"/>
      <c r="M191" s="229" t="s">
        <v>19</v>
      </c>
      <c r="N191" s="230" t="s">
        <v>45</v>
      </c>
      <c r="O191" s="86"/>
      <c r="P191" s="231">
        <f>O191*H191</f>
        <v>0</v>
      </c>
      <c r="Q191" s="231">
        <v>0</v>
      </c>
      <c r="R191" s="231">
        <f>Q191*H191</f>
        <v>0</v>
      </c>
      <c r="S191" s="231">
        <v>0.00248</v>
      </c>
      <c r="T191" s="232">
        <f>S191*H191</f>
        <v>0.20832000000000001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33" t="s">
        <v>149</v>
      </c>
      <c r="AT191" s="233" t="s">
        <v>145</v>
      </c>
      <c r="AU191" s="233" t="s">
        <v>84</v>
      </c>
      <c r="AY191" s="19" t="s">
        <v>142</v>
      </c>
      <c r="BE191" s="234">
        <f>IF(N191="základní",J191,0)</f>
        <v>0</v>
      </c>
      <c r="BF191" s="234">
        <f>IF(N191="snížená",J191,0)</f>
        <v>0</v>
      </c>
      <c r="BG191" s="234">
        <f>IF(N191="zákl. přenesená",J191,0)</f>
        <v>0</v>
      </c>
      <c r="BH191" s="234">
        <f>IF(N191="sníž. přenesená",J191,0)</f>
        <v>0</v>
      </c>
      <c r="BI191" s="234">
        <f>IF(N191="nulová",J191,0)</f>
        <v>0</v>
      </c>
      <c r="BJ191" s="19" t="s">
        <v>82</v>
      </c>
      <c r="BK191" s="234">
        <f>ROUND(I191*H191,2)</f>
        <v>0</v>
      </c>
      <c r="BL191" s="19" t="s">
        <v>149</v>
      </c>
      <c r="BM191" s="233" t="s">
        <v>2138</v>
      </c>
    </row>
    <row r="192" s="13" customFormat="1">
      <c r="A192" s="13"/>
      <c r="B192" s="235"/>
      <c r="C192" s="236"/>
      <c r="D192" s="237" t="s">
        <v>151</v>
      </c>
      <c r="E192" s="238" t="s">
        <v>19</v>
      </c>
      <c r="F192" s="239" t="s">
        <v>2139</v>
      </c>
      <c r="G192" s="236"/>
      <c r="H192" s="240">
        <v>60</v>
      </c>
      <c r="I192" s="241"/>
      <c r="J192" s="236"/>
      <c r="K192" s="236"/>
      <c r="L192" s="242"/>
      <c r="M192" s="243"/>
      <c r="N192" s="244"/>
      <c r="O192" s="244"/>
      <c r="P192" s="244"/>
      <c r="Q192" s="244"/>
      <c r="R192" s="244"/>
      <c r="S192" s="244"/>
      <c r="T192" s="245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6" t="s">
        <v>151</v>
      </c>
      <c r="AU192" s="246" t="s">
        <v>84</v>
      </c>
      <c r="AV192" s="13" t="s">
        <v>84</v>
      </c>
      <c r="AW192" s="13" t="s">
        <v>35</v>
      </c>
      <c r="AX192" s="13" t="s">
        <v>74</v>
      </c>
      <c r="AY192" s="246" t="s">
        <v>142</v>
      </c>
    </row>
    <row r="193" s="13" customFormat="1">
      <c r="A193" s="13"/>
      <c r="B193" s="235"/>
      <c r="C193" s="236"/>
      <c r="D193" s="237" t="s">
        <v>151</v>
      </c>
      <c r="E193" s="238" t="s">
        <v>19</v>
      </c>
      <c r="F193" s="239" t="s">
        <v>2140</v>
      </c>
      <c r="G193" s="236"/>
      <c r="H193" s="240">
        <v>24</v>
      </c>
      <c r="I193" s="241"/>
      <c r="J193" s="236"/>
      <c r="K193" s="236"/>
      <c r="L193" s="242"/>
      <c r="M193" s="243"/>
      <c r="N193" s="244"/>
      <c r="O193" s="244"/>
      <c r="P193" s="244"/>
      <c r="Q193" s="244"/>
      <c r="R193" s="244"/>
      <c r="S193" s="244"/>
      <c r="T193" s="245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6" t="s">
        <v>151</v>
      </c>
      <c r="AU193" s="246" t="s">
        <v>84</v>
      </c>
      <c r="AV193" s="13" t="s">
        <v>84</v>
      </c>
      <c r="AW193" s="13" t="s">
        <v>35</v>
      </c>
      <c r="AX193" s="13" t="s">
        <v>74</v>
      </c>
      <c r="AY193" s="246" t="s">
        <v>142</v>
      </c>
    </row>
    <row r="194" s="14" customFormat="1">
      <c r="A194" s="14"/>
      <c r="B194" s="250"/>
      <c r="C194" s="251"/>
      <c r="D194" s="237" t="s">
        <v>151</v>
      </c>
      <c r="E194" s="252" t="s">
        <v>19</v>
      </c>
      <c r="F194" s="253" t="s">
        <v>196</v>
      </c>
      <c r="G194" s="251"/>
      <c r="H194" s="254">
        <v>84</v>
      </c>
      <c r="I194" s="255"/>
      <c r="J194" s="251"/>
      <c r="K194" s="251"/>
      <c r="L194" s="256"/>
      <c r="M194" s="257"/>
      <c r="N194" s="258"/>
      <c r="O194" s="258"/>
      <c r="P194" s="258"/>
      <c r="Q194" s="258"/>
      <c r="R194" s="258"/>
      <c r="S194" s="258"/>
      <c r="T194" s="25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0" t="s">
        <v>151</v>
      </c>
      <c r="AU194" s="260" t="s">
        <v>84</v>
      </c>
      <c r="AV194" s="14" t="s">
        <v>149</v>
      </c>
      <c r="AW194" s="14" t="s">
        <v>35</v>
      </c>
      <c r="AX194" s="14" t="s">
        <v>82</v>
      </c>
      <c r="AY194" s="260" t="s">
        <v>142</v>
      </c>
    </row>
    <row r="195" s="2" customFormat="1" ht="16.5" customHeight="1">
      <c r="A195" s="40"/>
      <c r="B195" s="41"/>
      <c r="C195" s="221" t="s">
        <v>395</v>
      </c>
      <c r="D195" s="221" t="s">
        <v>145</v>
      </c>
      <c r="E195" s="222" t="s">
        <v>2141</v>
      </c>
      <c r="F195" s="223" t="s">
        <v>2142</v>
      </c>
      <c r="G195" s="224" t="s">
        <v>155</v>
      </c>
      <c r="H195" s="225">
        <v>1</v>
      </c>
      <c r="I195" s="226"/>
      <c r="J195" s="227">
        <f>ROUND(I195*H195,2)</f>
        <v>0</v>
      </c>
      <c r="K195" s="228"/>
      <c r="L195" s="46"/>
      <c r="M195" s="229" t="s">
        <v>19</v>
      </c>
      <c r="N195" s="230" t="s">
        <v>45</v>
      </c>
      <c r="O195" s="86"/>
      <c r="P195" s="231">
        <f>O195*H195</f>
        <v>0</v>
      </c>
      <c r="Q195" s="231">
        <v>0</v>
      </c>
      <c r="R195" s="231">
        <f>Q195*H195</f>
        <v>0</v>
      </c>
      <c r="S195" s="231">
        <v>0.192</v>
      </c>
      <c r="T195" s="232">
        <f>S195*H195</f>
        <v>0.192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33" t="s">
        <v>149</v>
      </c>
      <c r="AT195" s="233" t="s">
        <v>145</v>
      </c>
      <c r="AU195" s="233" t="s">
        <v>84</v>
      </c>
      <c r="AY195" s="19" t="s">
        <v>142</v>
      </c>
      <c r="BE195" s="234">
        <f>IF(N195="základní",J195,0)</f>
        <v>0</v>
      </c>
      <c r="BF195" s="234">
        <f>IF(N195="snížená",J195,0)</f>
        <v>0</v>
      </c>
      <c r="BG195" s="234">
        <f>IF(N195="zákl. přenesená",J195,0)</f>
        <v>0</v>
      </c>
      <c r="BH195" s="234">
        <f>IF(N195="sníž. přenesená",J195,0)</f>
        <v>0</v>
      </c>
      <c r="BI195" s="234">
        <f>IF(N195="nulová",J195,0)</f>
        <v>0</v>
      </c>
      <c r="BJ195" s="19" t="s">
        <v>82</v>
      </c>
      <c r="BK195" s="234">
        <f>ROUND(I195*H195,2)</f>
        <v>0</v>
      </c>
      <c r="BL195" s="19" t="s">
        <v>149</v>
      </c>
      <c r="BM195" s="233" t="s">
        <v>2143</v>
      </c>
    </row>
    <row r="196" s="2" customFormat="1" ht="16.5" customHeight="1">
      <c r="A196" s="40"/>
      <c r="B196" s="41"/>
      <c r="C196" s="221" t="s">
        <v>402</v>
      </c>
      <c r="D196" s="221" t="s">
        <v>145</v>
      </c>
      <c r="E196" s="222" t="s">
        <v>2144</v>
      </c>
      <c r="F196" s="223" t="s">
        <v>2145</v>
      </c>
      <c r="G196" s="224" t="s">
        <v>148</v>
      </c>
      <c r="H196" s="225">
        <v>3.7000000000000002</v>
      </c>
      <c r="I196" s="226"/>
      <c r="J196" s="227">
        <f>ROUND(I196*H196,2)</f>
        <v>0</v>
      </c>
      <c r="K196" s="228"/>
      <c r="L196" s="46"/>
      <c r="M196" s="229" t="s">
        <v>19</v>
      </c>
      <c r="N196" s="230" t="s">
        <v>45</v>
      </c>
      <c r="O196" s="86"/>
      <c r="P196" s="231">
        <f>O196*H196</f>
        <v>0</v>
      </c>
      <c r="Q196" s="231">
        <v>0</v>
      </c>
      <c r="R196" s="231">
        <f>Q196*H196</f>
        <v>0</v>
      </c>
      <c r="S196" s="231">
        <v>2.2000000000000002</v>
      </c>
      <c r="T196" s="232">
        <f>S196*H196</f>
        <v>8.1400000000000006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33" t="s">
        <v>149</v>
      </c>
      <c r="AT196" s="233" t="s">
        <v>145</v>
      </c>
      <c r="AU196" s="233" t="s">
        <v>84</v>
      </c>
      <c r="AY196" s="19" t="s">
        <v>142</v>
      </c>
      <c r="BE196" s="234">
        <f>IF(N196="základní",J196,0)</f>
        <v>0</v>
      </c>
      <c r="BF196" s="234">
        <f>IF(N196="snížená",J196,0)</f>
        <v>0</v>
      </c>
      <c r="BG196" s="234">
        <f>IF(N196="zákl. přenesená",J196,0)</f>
        <v>0</v>
      </c>
      <c r="BH196" s="234">
        <f>IF(N196="sníž. přenesená",J196,0)</f>
        <v>0</v>
      </c>
      <c r="BI196" s="234">
        <f>IF(N196="nulová",J196,0)</f>
        <v>0</v>
      </c>
      <c r="BJ196" s="19" t="s">
        <v>82</v>
      </c>
      <c r="BK196" s="234">
        <f>ROUND(I196*H196,2)</f>
        <v>0</v>
      </c>
      <c r="BL196" s="19" t="s">
        <v>149</v>
      </c>
      <c r="BM196" s="233" t="s">
        <v>2146</v>
      </c>
    </row>
    <row r="197" s="12" customFormat="1" ht="22.8" customHeight="1">
      <c r="A197" s="12"/>
      <c r="B197" s="205"/>
      <c r="C197" s="206"/>
      <c r="D197" s="207" t="s">
        <v>73</v>
      </c>
      <c r="E197" s="219" t="s">
        <v>632</v>
      </c>
      <c r="F197" s="219" t="s">
        <v>394</v>
      </c>
      <c r="G197" s="206"/>
      <c r="H197" s="206"/>
      <c r="I197" s="209"/>
      <c r="J197" s="220">
        <f>BK197</f>
        <v>0</v>
      </c>
      <c r="K197" s="206"/>
      <c r="L197" s="211"/>
      <c r="M197" s="212"/>
      <c r="N197" s="213"/>
      <c r="O197" s="213"/>
      <c r="P197" s="214">
        <f>P198</f>
        <v>0</v>
      </c>
      <c r="Q197" s="213"/>
      <c r="R197" s="214">
        <f>R198</f>
        <v>0</v>
      </c>
      <c r="S197" s="213"/>
      <c r="T197" s="215">
        <f>T198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6" t="s">
        <v>82</v>
      </c>
      <c r="AT197" s="217" t="s">
        <v>73</v>
      </c>
      <c r="AU197" s="217" t="s">
        <v>82</v>
      </c>
      <c r="AY197" s="216" t="s">
        <v>142</v>
      </c>
      <c r="BK197" s="218">
        <f>BK198</f>
        <v>0</v>
      </c>
    </row>
    <row r="198" s="2" customFormat="1" ht="16.5" customHeight="1">
      <c r="A198" s="40"/>
      <c r="B198" s="41"/>
      <c r="C198" s="221" t="s">
        <v>408</v>
      </c>
      <c r="D198" s="221" t="s">
        <v>145</v>
      </c>
      <c r="E198" s="222" t="s">
        <v>2147</v>
      </c>
      <c r="F198" s="223" t="s">
        <v>2148</v>
      </c>
      <c r="G198" s="224" t="s">
        <v>367</v>
      </c>
      <c r="H198" s="225">
        <v>113.922</v>
      </c>
      <c r="I198" s="226"/>
      <c r="J198" s="227">
        <f>ROUND(I198*H198,2)</f>
        <v>0</v>
      </c>
      <c r="K198" s="228"/>
      <c r="L198" s="46"/>
      <c r="M198" s="229" t="s">
        <v>19</v>
      </c>
      <c r="N198" s="230" t="s">
        <v>45</v>
      </c>
      <c r="O198" s="86"/>
      <c r="P198" s="231">
        <f>O198*H198</f>
        <v>0</v>
      </c>
      <c r="Q198" s="231">
        <v>0</v>
      </c>
      <c r="R198" s="231">
        <f>Q198*H198</f>
        <v>0</v>
      </c>
      <c r="S198" s="231">
        <v>0</v>
      </c>
      <c r="T198" s="232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33" t="s">
        <v>149</v>
      </c>
      <c r="AT198" s="233" t="s">
        <v>145</v>
      </c>
      <c r="AU198" s="233" t="s">
        <v>84</v>
      </c>
      <c r="AY198" s="19" t="s">
        <v>142</v>
      </c>
      <c r="BE198" s="234">
        <f>IF(N198="základní",J198,0)</f>
        <v>0</v>
      </c>
      <c r="BF198" s="234">
        <f>IF(N198="snížená",J198,0)</f>
        <v>0</v>
      </c>
      <c r="BG198" s="234">
        <f>IF(N198="zákl. přenesená",J198,0)</f>
        <v>0</v>
      </c>
      <c r="BH198" s="234">
        <f>IF(N198="sníž. přenesená",J198,0)</f>
        <v>0</v>
      </c>
      <c r="BI198" s="234">
        <f>IF(N198="nulová",J198,0)</f>
        <v>0</v>
      </c>
      <c r="BJ198" s="19" t="s">
        <v>82</v>
      </c>
      <c r="BK198" s="234">
        <f>ROUND(I198*H198,2)</f>
        <v>0</v>
      </c>
      <c r="BL198" s="19" t="s">
        <v>149</v>
      </c>
      <c r="BM198" s="233" t="s">
        <v>2149</v>
      </c>
    </row>
    <row r="199" s="12" customFormat="1" ht="22.8" customHeight="1">
      <c r="A199" s="12"/>
      <c r="B199" s="205"/>
      <c r="C199" s="206"/>
      <c r="D199" s="207" t="s">
        <v>73</v>
      </c>
      <c r="E199" s="219" t="s">
        <v>362</v>
      </c>
      <c r="F199" s="219" t="s">
        <v>363</v>
      </c>
      <c r="G199" s="206"/>
      <c r="H199" s="206"/>
      <c r="I199" s="209"/>
      <c r="J199" s="220">
        <f>BK199</f>
        <v>0</v>
      </c>
      <c r="K199" s="206"/>
      <c r="L199" s="211"/>
      <c r="M199" s="212"/>
      <c r="N199" s="213"/>
      <c r="O199" s="213"/>
      <c r="P199" s="214">
        <f>SUM(P200:P206)</f>
        <v>0</v>
      </c>
      <c r="Q199" s="213"/>
      <c r="R199" s="214">
        <f>SUM(R200:R206)</f>
        <v>0</v>
      </c>
      <c r="S199" s="213"/>
      <c r="T199" s="215">
        <f>SUM(T200:T206)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6" t="s">
        <v>82</v>
      </c>
      <c r="AT199" s="217" t="s">
        <v>73</v>
      </c>
      <c r="AU199" s="217" t="s">
        <v>82</v>
      </c>
      <c r="AY199" s="216" t="s">
        <v>142</v>
      </c>
      <c r="BK199" s="218">
        <f>SUM(BK200:BK206)</f>
        <v>0</v>
      </c>
    </row>
    <row r="200" s="2" customFormat="1" ht="16.5" customHeight="1">
      <c r="A200" s="40"/>
      <c r="B200" s="41"/>
      <c r="C200" s="221" t="s">
        <v>412</v>
      </c>
      <c r="D200" s="221" t="s">
        <v>145</v>
      </c>
      <c r="E200" s="222" t="s">
        <v>375</v>
      </c>
      <c r="F200" s="223" t="s">
        <v>1311</v>
      </c>
      <c r="G200" s="224" t="s">
        <v>367</v>
      </c>
      <c r="H200" s="225">
        <v>122.57599999999999</v>
      </c>
      <c r="I200" s="226"/>
      <c r="J200" s="227">
        <f>ROUND(I200*H200,2)</f>
        <v>0</v>
      </c>
      <c r="K200" s="228"/>
      <c r="L200" s="46"/>
      <c r="M200" s="229" t="s">
        <v>19</v>
      </c>
      <c r="N200" s="230" t="s">
        <v>45</v>
      </c>
      <c r="O200" s="86"/>
      <c r="P200" s="231">
        <f>O200*H200</f>
        <v>0</v>
      </c>
      <c r="Q200" s="231">
        <v>0</v>
      </c>
      <c r="R200" s="231">
        <f>Q200*H200</f>
        <v>0</v>
      </c>
      <c r="S200" s="231">
        <v>0</v>
      </c>
      <c r="T200" s="232">
        <f>S200*H200</f>
        <v>0</v>
      </c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R200" s="233" t="s">
        <v>149</v>
      </c>
      <c r="AT200" s="233" t="s">
        <v>145</v>
      </c>
      <c r="AU200" s="233" t="s">
        <v>84</v>
      </c>
      <c r="AY200" s="19" t="s">
        <v>142</v>
      </c>
      <c r="BE200" s="234">
        <f>IF(N200="základní",J200,0)</f>
        <v>0</v>
      </c>
      <c r="BF200" s="234">
        <f>IF(N200="snížená",J200,0)</f>
        <v>0</v>
      </c>
      <c r="BG200" s="234">
        <f>IF(N200="zákl. přenesená",J200,0)</f>
        <v>0</v>
      </c>
      <c r="BH200" s="234">
        <f>IF(N200="sníž. přenesená",J200,0)</f>
        <v>0</v>
      </c>
      <c r="BI200" s="234">
        <f>IF(N200="nulová",J200,0)</f>
        <v>0</v>
      </c>
      <c r="BJ200" s="19" t="s">
        <v>82</v>
      </c>
      <c r="BK200" s="234">
        <f>ROUND(I200*H200,2)</f>
        <v>0</v>
      </c>
      <c r="BL200" s="19" t="s">
        <v>149</v>
      </c>
      <c r="BM200" s="233" t="s">
        <v>2150</v>
      </c>
    </row>
    <row r="201" s="2" customFormat="1" ht="21.75" customHeight="1">
      <c r="A201" s="40"/>
      <c r="B201" s="41"/>
      <c r="C201" s="221" t="s">
        <v>416</v>
      </c>
      <c r="D201" s="221" t="s">
        <v>145</v>
      </c>
      <c r="E201" s="222" t="s">
        <v>379</v>
      </c>
      <c r="F201" s="223" t="s">
        <v>1313</v>
      </c>
      <c r="G201" s="224" t="s">
        <v>367</v>
      </c>
      <c r="H201" s="225">
        <v>2328.944</v>
      </c>
      <c r="I201" s="226"/>
      <c r="J201" s="227">
        <f>ROUND(I201*H201,2)</f>
        <v>0</v>
      </c>
      <c r="K201" s="228"/>
      <c r="L201" s="46"/>
      <c r="M201" s="229" t="s">
        <v>19</v>
      </c>
      <c r="N201" s="230" t="s">
        <v>45</v>
      </c>
      <c r="O201" s="86"/>
      <c r="P201" s="231">
        <f>O201*H201</f>
        <v>0</v>
      </c>
      <c r="Q201" s="231">
        <v>0</v>
      </c>
      <c r="R201" s="231">
        <f>Q201*H201</f>
        <v>0</v>
      </c>
      <c r="S201" s="231">
        <v>0</v>
      </c>
      <c r="T201" s="232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33" t="s">
        <v>149</v>
      </c>
      <c r="AT201" s="233" t="s">
        <v>145</v>
      </c>
      <c r="AU201" s="233" t="s">
        <v>84</v>
      </c>
      <c r="AY201" s="19" t="s">
        <v>142</v>
      </c>
      <c r="BE201" s="234">
        <f>IF(N201="základní",J201,0)</f>
        <v>0</v>
      </c>
      <c r="BF201" s="234">
        <f>IF(N201="snížená",J201,0)</f>
        <v>0</v>
      </c>
      <c r="BG201" s="234">
        <f>IF(N201="zákl. přenesená",J201,0)</f>
        <v>0</v>
      </c>
      <c r="BH201" s="234">
        <f>IF(N201="sníž. přenesená",J201,0)</f>
        <v>0</v>
      </c>
      <c r="BI201" s="234">
        <f>IF(N201="nulová",J201,0)</f>
        <v>0</v>
      </c>
      <c r="BJ201" s="19" t="s">
        <v>82</v>
      </c>
      <c r="BK201" s="234">
        <f>ROUND(I201*H201,2)</f>
        <v>0</v>
      </c>
      <c r="BL201" s="19" t="s">
        <v>149</v>
      </c>
      <c r="BM201" s="233" t="s">
        <v>2151</v>
      </c>
    </row>
    <row r="202" s="13" customFormat="1">
      <c r="A202" s="13"/>
      <c r="B202" s="235"/>
      <c r="C202" s="236"/>
      <c r="D202" s="237" t="s">
        <v>151</v>
      </c>
      <c r="E202" s="236"/>
      <c r="F202" s="239" t="s">
        <v>2152</v>
      </c>
      <c r="G202" s="236"/>
      <c r="H202" s="240">
        <v>2328.944</v>
      </c>
      <c r="I202" s="241"/>
      <c r="J202" s="236"/>
      <c r="K202" s="236"/>
      <c r="L202" s="242"/>
      <c r="M202" s="243"/>
      <c r="N202" s="244"/>
      <c r="O202" s="244"/>
      <c r="P202" s="244"/>
      <c r="Q202" s="244"/>
      <c r="R202" s="244"/>
      <c r="S202" s="244"/>
      <c r="T202" s="245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6" t="s">
        <v>151</v>
      </c>
      <c r="AU202" s="246" t="s">
        <v>84</v>
      </c>
      <c r="AV202" s="13" t="s">
        <v>84</v>
      </c>
      <c r="AW202" s="13" t="s">
        <v>4</v>
      </c>
      <c r="AX202" s="13" t="s">
        <v>82</v>
      </c>
      <c r="AY202" s="246" t="s">
        <v>142</v>
      </c>
    </row>
    <row r="203" s="2" customFormat="1" ht="21.75" customHeight="1">
      <c r="A203" s="40"/>
      <c r="B203" s="41"/>
      <c r="C203" s="221" t="s">
        <v>420</v>
      </c>
      <c r="D203" s="221" t="s">
        <v>145</v>
      </c>
      <c r="E203" s="222" t="s">
        <v>384</v>
      </c>
      <c r="F203" s="223" t="s">
        <v>385</v>
      </c>
      <c r="G203" s="224" t="s">
        <v>367</v>
      </c>
      <c r="H203" s="225">
        <v>42.340000000000003</v>
      </c>
      <c r="I203" s="226"/>
      <c r="J203" s="227">
        <f>ROUND(I203*H203,2)</f>
        <v>0</v>
      </c>
      <c r="K203" s="228"/>
      <c r="L203" s="46"/>
      <c r="M203" s="229" t="s">
        <v>19</v>
      </c>
      <c r="N203" s="230" t="s">
        <v>45</v>
      </c>
      <c r="O203" s="86"/>
      <c r="P203" s="231">
        <f>O203*H203</f>
        <v>0</v>
      </c>
      <c r="Q203" s="231">
        <v>0</v>
      </c>
      <c r="R203" s="231">
        <f>Q203*H203</f>
        <v>0</v>
      </c>
      <c r="S203" s="231">
        <v>0</v>
      </c>
      <c r="T203" s="232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33" t="s">
        <v>149</v>
      </c>
      <c r="AT203" s="233" t="s">
        <v>145</v>
      </c>
      <c r="AU203" s="233" t="s">
        <v>84</v>
      </c>
      <c r="AY203" s="19" t="s">
        <v>142</v>
      </c>
      <c r="BE203" s="234">
        <f>IF(N203="základní",J203,0)</f>
        <v>0</v>
      </c>
      <c r="BF203" s="234">
        <f>IF(N203="snížená",J203,0)</f>
        <v>0</v>
      </c>
      <c r="BG203" s="234">
        <f>IF(N203="zákl. přenesená",J203,0)</f>
        <v>0</v>
      </c>
      <c r="BH203" s="234">
        <f>IF(N203="sníž. přenesená",J203,0)</f>
        <v>0</v>
      </c>
      <c r="BI203" s="234">
        <f>IF(N203="nulová",J203,0)</f>
        <v>0</v>
      </c>
      <c r="BJ203" s="19" t="s">
        <v>82</v>
      </c>
      <c r="BK203" s="234">
        <f>ROUND(I203*H203,2)</f>
        <v>0</v>
      </c>
      <c r="BL203" s="19" t="s">
        <v>149</v>
      </c>
      <c r="BM203" s="233" t="s">
        <v>2153</v>
      </c>
    </row>
    <row r="204" s="13" customFormat="1">
      <c r="A204" s="13"/>
      <c r="B204" s="235"/>
      <c r="C204" s="236"/>
      <c r="D204" s="237" t="s">
        <v>151</v>
      </c>
      <c r="E204" s="238" t="s">
        <v>19</v>
      </c>
      <c r="F204" s="239" t="s">
        <v>2154</v>
      </c>
      <c r="G204" s="236"/>
      <c r="H204" s="240">
        <v>42.340000000000003</v>
      </c>
      <c r="I204" s="241"/>
      <c r="J204" s="236"/>
      <c r="K204" s="236"/>
      <c r="L204" s="242"/>
      <c r="M204" s="243"/>
      <c r="N204" s="244"/>
      <c r="O204" s="244"/>
      <c r="P204" s="244"/>
      <c r="Q204" s="244"/>
      <c r="R204" s="244"/>
      <c r="S204" s="244"/>
      <c r="T204" s="245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6" t="s">
        <v>151</v>
      </c>
      <c r="AU204" s="246" t="s">
        <v>84</v>
      </c>
      <c r="AV204" s="13" t="s">
        <v>84</v>
      </c>
      <c r="AW204" s="13" t="s">
        <v>35</v>
      </c>
      <c r="AX204" s="13" t="s">
        <v>82</v>
      </c>
      <c r="AY204" s="246" t="s">
        <v>142</v>
      </c>
    </row>
    <row r="205" s="2" customFormat="1" ht="21.75" customHeight="1">
      <c r="A205" s="40"/>
      <c r="B205" s="41"/>
      <c r="C205" s="221" t="s">
        <v>424</v>
      </c>
      <c r="D205" s="221" t="s">
        <v>145</v>
      </c>
      <c r="E205" s="222" t="s">
        <v>2155</v>
      </c>
      <c r="F205" s="223" t="s">
        <v>2156</v>
      </c>
      <c r="G205" s="224" t="s">
        <v>367</v>
      </c>
      <c r="H205" s="225">
        <v>226.72</v>
      </c>
      <c r="I205" s="226"/>
      <c r="J205" s="227">
        <f>ROUND(I205*H205,2)</f>
        <v>0</v>
      </c>
      <c r="K205" s="228"/>
      <c r="L205" s="46"/>
      <c r="M205" s="229" t="s">
        <v>19</v>
      </c>
      <c r="N205" s="230" t="s">
        <v>45</v>
      </c>
      <c r="O205" s="86"/>
      <c r="P205" s="231">
        <f>O205*H205</f>
        <v>0</v>
      </c>
      <c r="Q205" s="231">
        <v>0</v>
      </c>
      <c r="R205" s="231">
        <f>Q205*H205</f>
        <v>0</v>
      </c>
      <c r="S205" s="231">
        <v>0</v>
      </c>
      <c r="T205" s="232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33" t="s">
        <v>149</v>
      </c>
      <c r="AT205" s="233" t="s">
        <v>145</v>
      </c>
      <c r="AU205" s="233" t="s">
        <v>84</v>
      </c>
      <c r="AY205" s="19" t="s">
        <v>142</v>
      </c>
      <c r="BE205" s="234">
        <f>IF(N205="základní",J205,0)</f>
        <v>0</v>
      </c>
      <c r="BF205" s="234">
        <f>IF(N205="snížená",J205,0)</f>
        <v>0</v>
      </c>
      <c r="BG205" s="234">
        <f>IF(N205="zákl. přenesená",J205,0)</f>
        <v>0</v>
      </c>
      <c r="BH205" s="234">
        <f>IF(N205="sníž. přenesená",J205,0)</f>
        <v>0</v>
      </c>
      <c r="BI205" s="234">
        <f>IF(N205="nulová",J205,0)</f>
        <v>0</v>
      </c>
      <c r="BJ205" s="19" t="s">
        <v>82</v>
      </c>
      <c r="BK205" s="234">
        <f>ROUND(I205*H205,2)</f>
        <v>0</v>
      </c>
      <c r="BL205" s="19" t="s">
        <v>149</v>
      </c>
      <c r="BM205" s="233" t="s">
        <v>2157</v>
      </c>
    </row>
    <row r="206" s="13" customFormat="1">
      <c r="A206" s="13"/>
      <c r="B206" s="235"/>
      <c r="C206" s="236"/>
      <c r="D206" s="237" t="s">
        <v>151</v>
      </c>
      <c r="E206" s="238" t="s">
        <v>19</v>
      </c>
      <c r="F206" s="239" t="s">
        <v>2158</v>
      </c>
      <c r="G206" s="236"/>
      <c r="H206" s="240">
        <v>226.72</v>
      </c>
      <c r="I206" s="241"/>
      <c r="J206" s="236"/>
      <c r="K206" s="236"/>
      <c r="L206" s="242"/>
      <c r="M206" s="243"/>
      <c r="N206" s="244"/>
      <c r="O206" s="244"/>
      <c r="P206" s="244"/>
      <c r="Q206" s="244"/>
      <c r="R206" s="244"/>
      <c r="S206" s="244"/>
      <c r="T206" s="245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6" t="s">
        <v>151</v>
      </c>
      <c r="AU206" s="246" t="s">
        <v>84</v>
      </c>
      <c r="AV206" s="13" t="s">
        <v>84</v>
      </c>
      <c r="AW206" s="13" t="s">
        <v>35</v>
      </c>
      <c r="AX206" s="13" t="s">
        <v>82</v>
      </c>
      <c r="AY206" s="246" t="s">
        <v>142</v>
      </c>
    </row>
    <row r="207" s="12" customFormat="1" ht="25.92" customHeight="1">
      <c r="A207" s="12"/>
      <c r="B207" s="205"/>
      <c r="C207" s="206"/>
      <c r="D207" s="207" t="s">
        <v>73</v>
      </c>
      <c r="E207" s="208" t="s">
        <v>1037</v>
      </c>
      <c r="F207" s="208" t="s">
        <v>1038</v>
      </c>
      <c r="G207" s="206"/>
      <c r="H207" s="206"/>
      <c r="I207" s="209"/>
      <c r="J207" s="210">
        <f>BK207</f>
        <v>0</v>
      </c>
      <c r="K207" s="206"/>
      <c r="L207" s="211"/>
      <c r="M207" s="212"/>
      <c r="N207" s="213"/>
      <c r="O207" s="213"/>
      <c r="P207" s="214">
        <f>SUM(P208:P212)</f>
        <v>0</v>
      </c>
      <c r="Q207" s="213"/>
      <c r="R207" s="214">
        <f>SUM(R208:R212)</f>
        <v>0</v>
      </c>
      <c r="S207" s="213"/>
      <c r="T207" s="215">
        <f>SUM(T208:T212)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16" t="s">
        <v>82</v>
      </c>
      <c r="AT207" s="217" t="s">
        <v>73</v>
      </c>
      <c r="AU207" s="217" t="s">
        <v>74</v>
      </c>
      <c r="AY207" s="216" t="s">
        <v>142</v>
      </c>
      <c r="BK207" s="218">
        <f>SUM(BK208:BK212)</f>
        <v>0</v>
      </c>
    </row>
    <row r="208" s="2" customFormat="1" ht="16.5" customHeight="1">
      <c r="A208" s="40"/>
      <c r="B208" s="41"/>
      <c r="C208" s="221" t="s">
        <v>429</v>
      </c>
      <c r="D208" s="221" t="s">
        <v>145</v>
      </c>
      <c r="E208" s="222" t="s">
        <v>2159</v>
      </c>
      <c r="F208" s="223" t="s">
        <v>2160</v>
      </c>
      <c r="G208" s="224" t="s">
        <v>155</v>
      </c>
      <c r="H208" s="225">
        <v>4</v>
      </c>
      <c r="I208" s="226"/>
      <c r="J208" s="227">
        <f>ROUND(I208*H208,2)</f>
        <v>0</v>
      </c>
      <c r="K208" s="228"/>
      <c r="L208" s="46"/>
      <c r="M208" s="229" t="s">
        <v>19</v>
      </c>
      <c r="N208" s="230" t="s">
        <v>45</v>
      </c>
      <c r="O208" s="86"/>
      <c r="P208" s="231">
        <f>O208*H208</f>
        <v>0</v>
      </c>
      <c r="Q208" s="231">
        <v>0</v>
      </c>
      <c r="R208" s="231">
        <f>Q208*H208</f>
        <v>0</v>
      </c>
      <c r="S208" s="231">
        <v>0</v>
      </c>
      <c r="T208" s="232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33" t="s">
        <v>149</v>
      </c>
      <c r="AT208" s="233" t="s">
        <v>145</v>
      </c>
      <c r="AU208" s="233" t="s">
        <v>82</v>
      </c>
      <c r="AY208" s="19" t="s">
        <v>142</v>
      </c>
      <c r="BE208" s="234">
        <f>IF(N208="základní",J208,0)</f>
        <v>0</v>
      </c>
      <c r="BF208" s="234">
        <f>IF(N208="snížená",J208,0)</f>
        <v>0</v>
      </c>
      <c r="BG208" s="234">
        <f>IF(N208="zákl. přenesená",J208,0)</f>
        <v>0</v>
      </c>
      <c r="BH208" s="234">
        <f>IF(N208="sníž. přenesená",J208,0)</f>
        <v>0</v>
      </c>
      <c r="BI208" s="234">
        <f>IF(N208="nulová",J208,0)</f>
        <v>0</v>
      </c>
      <c r="BJ208" s="19" t="s">
        <v>82</v>
      </c>
      <c r="BK208" s="234">
        <f>ROUND(I208*H208,2)</f>
        <v>0</v>
      </c>
      <c r="BL208" s="19" t="s">
        <v>149</v>
      </c>
      <c r="BM208" s="233" t="s">
        <v>2161</v>
      </c>
    </row>
    <row r="209" s="2" customFormat="1">
      <c r="A209" s="40"/>
      <c r="B209" s="41"/>
      <c r="C209" s="42"/>
      <c r="D209" s="237" t="s">
        <v>157</v>
      </c>
      <c r="E209" s="42"/>
      <c r="F209" s="247" t="s">
        <v>2162</v>
      </c>
      <c r="G209" s="42"/>
      <c r="H209" s="42"/>
      <c r="I209" s="138"/>
      <c r="J209" s="42"/>
      <c r="K209" s="42"/>
      <c r="L209" s="46"/>
      <c r="M209" s="248"/>
      <c r="N209" s="249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157</v>
      </c>
      <c r="AU209" s="19" t="s">
        <v>82</v>
      </c>
    </row>
    <row r="210" s="2" customFormat="1" ht="16.5" customHeight="1">
      <c r="A210" s="40"/>
      <c r="B210" s="41"/>
      <c r="C210" s="221" t="s">
        <v>434</v>
      </c>
      <c r="D210" s="221" t="s">
        <v>145</v>
      </c>
      <c r="E210" s="222" t="s">
        <v>2163</v>
      </c>
      <c r="F210" s="223" t="s">
        <v>2164</v>
      </c>
      <c r="G210" s="224" t="s">
        <v>155</v>
      </c>
      <c r="H210" s="225">
        <v>2</v>
      </c>
      <c r="I210" s="226"/>
      <c r="J210" s="227">
        <f>ROUND(I210*H210,2)</f>
        <v>0</v>
      </c>
      <c r="K210" s="228"/>
      <c r="L210" s="46"/>
      <c r="M210" s="229" t="s">
        <v>19</v>
      </c>
      <c r="N210" s="230" t="s">
        <v>45</v>
      </c>
      <c r="O210" s="86"/>
      <c r="P210" s="231">
        <f>O210*H210</f>
        <v>0</v>
      </c>
      <c r="Q210" s="231">
        <v>0</v>
      </c>
      <c r="R210" s="231">
        <f>Q210*H210</f>
        <v>0</v>
      </c>
      <c r="S210" s="231">
        <v>0</v>
      </c>
      <c r="T210" s="232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33" t="s">
        <v>149</v>
      </c>
      <c r="AT210" s="233" t="s">
        <v>145</v>
      </c>
      <c r="AU210" s="233" t="s">
        <v>82</v>
      </c>
      <c r="AY210" s="19" t="s">
        <v>142</v>
      </c>
      <c r="BE210" s="234">
        <f>IF(N210="základní",J210,0)</f>
        <v>0</v>
      </c>
      <c r="BF210" s="234">
        <f>IF(N210="snížená",J210,0)</f>
        <v>0</v>
      </c>
      <c r="BG210" s="234">
        <f>IF(N210="zákl. přenesená",J210,0)</f>
        <v>0</v>
      </c>
      <c r="BH210" s="234">
        <f>IF(N210="sníž. přenesená",J210,0)</f>
        <v>0</v>
      </c>
      <c r="BI210" s="234">
        <f>IF(N210="nulová",J210,0)</f>
        <v>0</v>
      </c>
      <c r="BJ210" s="19" t="s">
        <v>82</v>
      </c>
      <c r="BK210" s="234">
        <f>ROUND(I210*H210,2)</f>
        <v>0</v>
      </c>
      <c r="BL210" s="19" t="s">
        <v>149</v>
      </c>
      <c r="BM210" s="233" t="s">
        <v>2165</v>
      </c>
    </row>
    <row r="211" s="2" customFormat="1">
      <c r="A211" s="40"/>
      <c r="B211" s="41"/>
      <c r="C211" s="42"/>
      <c r="D211" s="237" t="s">
        <v>157</v>
      </c>
      <c r="E211" s="42"/>
      <c r="F211" s="247" t="s">
        <v>2166</v>
      </c>
      <c r="G211" s="42"/>
      <c r="H211" s="42"/>
      <c r="I211" s="138"/>
      <c r="J211" s="42"/>
      <c r="K211" s="42"/>
      <c r="L211" s="46"/>
      <c r="M211" s="248"/>
      <c r="N211" s="249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157</v>
      </c>
      <c r="AU211" s="19" t="s">
        <v>82</v>
      </c>
    </row>
    <row r="212" s="2" customFormat="1" ht="16.5" customHeight="1">
      <c r="A212" s="40"/>
      <c r="B212" s="41"/>
      <c r="C212" s="221" t="s">
        <v>438</v>
      </c>
      <c r="D212" s="221" t="s">
        <v>145</v>
      </c>
      <c r="E212" s="222" t="s">
        <v>1047</v>
      </c>
      <c r="F212" s="223" t="s">
        <v>2167</v>
      </c>
      <c r="G212" s="224" t="s">
        <v>271</v>
      </c>
      <c r="H212" s="225">
        <v>1</v>
      </c>
      <c r="I212" s="226"/>
      <c r="J212" s="227">
        <f>ROUND(I212*H212,2)</f>
        <v>0</v>
      </c>
      <c r="K212" s="228"/>
      <c r="L212" s="46"/>
      <c r="M212" s="229" t="s">
        <v>19</v>
      </c>
      <c r="N212" s="230" t="s">
        <v>45</v>
      </c>
      <c r="O212" s="86"/>
      <c r="P212" s="231">
        <f>O212*H212</f>
        <v>0</v>
      </c>
      <c r="Q212" s="231">
        <v>0</v>
      </c>
      <c r="R212" s="231">
        <f>Q212*H212</f>
        <v>0</v>
      </c>
      <c r="S212" s="231">
        <v>0</v>
      </c>
      <c r="T212" s="232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33" t="s">
        <v>149</v>
      </c>
      <c r="AT212" s="233" t="s">
        <v>145</v>
      </c>
      <c r="AU212" s="233" t="s">
        <v>82</v>
      </c>
      <c r="AY212" s="19" t="s">
        <v>142</v>
      </c>
      <c r="BE212" s="234">
        <f>IF(N212="základní",J212,0)</f>
        <v>0</v>
      </c>
      <c r="BF212" s="234">
        <f>IF(N212="snížená",J212,0)</f>
        <v>0</v>
      </c>
      <c r="BG212" s="234">
        <f>IF(N212="zákl. přenesená",J212,0)</f>
        <v>0</v>
      </c>
      <c r="BH212" s="234">
        <f>IF(N212="sníž. přenesená",J212,0)</f>
        <v>0</v>
      </c>
      <c r="BI212" s="234">
        <f>IF(N212="nulová",J212,0)</f>
        <v>0</v>
      </c>
      <c r="BJ212" s="19" t="s">
        <v>82</v>
      </c>
      <c r="BK212" s="234">
        <f>ROUND(I212*H212,2)</f>
        <v>0</v>
      </c>
      <c r="BL212" s="19" t="s">
        <v>149</v>
      </c>
      <c r="BM212" s="233" t="s">
        <v>2168</v>
      </c>
    </row>
    <row r="213" s="12" customFormat="1" ht="25.92" customHeight="1">
      <c r="A213" s="12"/>
      <c r="B213" s="205"/>
      <c r="C213" s="206"/>
      <c r="D213" s="207" t="s">
        <v>73</v>
      </c>
      <c r="E213" s="208" t="s">
        <v>399</v>
      </c>
      <c r="F213" s="208" t="s">
        <v>400</v>
      </c>
      <c r="G213" s="206"/>
      <c r="H213" s="206"/>
      <c r="I213" s="209"/>
      <c r="J213" s="210">
        <f>BK213</f>
        <v>0</v>
      </c>
      <c r="K213" s="206"/>
      <c r="L213" s="211"/>
      <c r="M213" s="212"/>
      <c r="N213" s="213"/>
      <c r="O213" s="213"/>
      <c r="P213" s="214">
        <f>P214+P219</f>
        <v>0</v>
      </c>
      <c r="Q213" s="213"/>
      <c r="R213" s="214">
        <f>R214+R219</f>
        <v>0.00215</v>
      </c>
      <c r="S213" s="213"/>
      <c r="T213" s="215">
        <f>T214+T219</f>
        <v>0.10000000000000001</v>
      </c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R213" s="216" t="s">
        <v>84</v>
      </c>
      <c r="AT213" s="217" t="s">
        <v>73</v>
      </c>
      <c r="AU213" s="217" t="s">
        <v>74</v>
      </c>
      <c r="AY213" s="216" t="s">
        <v>142</v>
      </c>
      <c r="BK213" s="218">
        <f>BK214+BK219</f>
        <v>0</v>
      </c>
    </row>
    <row r="214" s="12" customFormat="1" ht="22.8" customHeight="1">
      <c r="A214" s="12"/>
      <c r="B214" s="205"/>
      <c r="C214" s="206"/>
      <c r="D214" s="207" t="s">
        <v>73</v>
      </c>
      <c r="E214" s="219" t="s">
        <v>1050</v>
      </c>
      <c r="F214" s="219" t="s">
        <v>1051</v>
      </c>
      <c r="G214" s="206"/>
      <c r="H214" s="206"/>
      <c r="I214" s="209"/>
      <c r="J214" s="220">
        <f>BK214</f>
        <v>0</v>
      </c>
      <c r="K214" s="206"/>
      <c r="L214" s="211"/>
      <c r="M214" s="212"/>
      <c r="N214" s="213"/>
      <c r="O214" s="213"/>
      <c r="P214" s="214">
        <f>SUM(P215:P218)</f>
        <v>0</v>
      </c>
      <c r="Q214" s="213"/>
      <c r="R214" s="214">
        <f>SUM(R215:R218)</f>
        <v>0</v>
      </c>
      <c r="S214" s="213"/>
      <c r="T214" s="215">
        <f>SUM(T215:T218)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16" t="s">
        <v>84</v>
      </c>
      <c r="AT214" s="217" t="s">
        <v>73</v>
      </c>
      <c r="AU214" s="217" t="s">
        <v>82</v>
      </c>
      <c r="AY214" s="216" t="s">
        <v>142</v>
      </c>
      <c r="BK214" s="218">
        <f>SUM(BK215:BK218)</f>
        <v>0</v>
      </c>
    </row>
    <row r="215" s="2" customFormat="1" ht="16.5" customHeight="1">
      <c r="A215" s="40"/>
      <c r="B215" s="41"/>
      <c r="C215" s="221" t="s">
        <v>445</v>
      </c>
      <c r="D215" s="221" t="s">
        <v>145</v>
      </c>
      <c r="E215" s="222" t="s">
        <v>2169</v>
      </c>
      <c r="F215" s="223" t="s">
        <v>2170</v>
      </c>
      <c r="G215" s="224" t="s">
        <v>174</v>
      </c>
      <c r="H215" s="225">
        <v>48.200000000000003</v>
      </c>
      <c r="I215" s="226"/>
      <c r="J215" s="227">
        <f>ROUND(I215*H215,2)</f>
        <v>0</v>
      </c>
      <c r="K215" s="228"/>
      <c r="L215" s="46"/>
      <c r="M215" s="229" t="s">
        <v>19</v>
      </c>
      <c r="N215" s="230" t="s">
        <v>45</v>
      </c>
      <c r="O215" s="86"/>
      <c r="P215" s="231">
        <f>O215*H215</f>
        <v>0</v>
      </c>
      <c r="Q215" s="231">
        <v>0</v>
      </c>
      <c r="R215" s="231">
        <f>Q215*H215</f>
        <v>0</v>
      </c>
      <c r="S215" s="231">
        <v>0</v>
      </c>
      <c r="T215" s="232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33" t="s">
        <v>234</v>
      </c>
      <c r="AT215" s="233" t="s">
        <v>145</v>
      </c>
      <c r="AU215" s="233" t="s">
        <v>84</v>
      </c>
      <c r="AY215" s="19" t="s">
        <v>142</v>
      </c>
      <c r="BE215" s="234">
        <f>IF(N215="základní",J215,0)</f>
        <v>0</v>
      </c>
      <c r="BF215" s="234">
        <f>IF(N215="snížená",J215,0)</f>
        <v>0</v>
      </c>
      <c r="BG215" s="234">
        <f>IF(N215="zákl. přenesená",J215,0)</f>
        <v>0</v>
      </c>
      <c r="BH215" s="234">
        <f>IF(N215="sníž. přenesená",J215,0)</f>
        <v>0</v>
      </c>
      <c r="BI215" s="234">
        <f>IF(N215="nulová",J215,0)</f>
        <v>0</v>
      </c>
      <c r="BJ215" s="19" t="s">
        <v>82</v>
      </c>
      <c r="BK215" s="234">
        <f>ROUND(I215*H215,2)</f>
        <v>0</v>
      </c>
      <c r="BL215" s="19" t="s">
        <v>234</v>
      </c>
      <c r="BM215" s="233" t="s">
        <v>2171</v>
      </c>
    </row>
    <row r="216" s="13" customFormat="1">
      <c r="A216" s="13"/>
      <c r="B216" s="235"/>
      <c r="C216" s="236"/>
      <c r="D216" s="237" t="s">
        <v>151</v>
      </c>
      <c r="E216" s="238" t="s">
        <v>19</v>
      </c>
      <c r="F216" s="239" t="s">
        <v>2172</v>
      </c>
      <c r="G216" s="236"/>
      <c r="H216" s="240">
        <v>48.200000000000003</v>
      </c>
      <c r="I216" s="241"/>
      <c r="J216" s="236"/>
      <c r="K216" s="236"/>
      <c r="L216" s="242"/>
      <c r="M216" s="243"/>
      <c r="N216" s="244"/>
      <c r="O216" s="244"/>
      <c r="P216" s="244"/>
      <c r="Q216" s="244"/>
      <c r="R216" s="244"/>
      <c r="S216" s="244"/>
      <c r="T216" s="245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6" t="s">
        <v>151</v>
      </c>
      <c r="AU216" s="246" t="s">
        <v>84</v>
      </c>
      <c r="AV216" s="13" t="s">
        <v>84</v>
      </c>
      <c r="AW216" s="13" t="s">
        <v>35</v>
      </c>
      <c r="AX216" s="13" t="s">
        <v>74</v>
      </c>
      <c r="AY216" s="246" t="s">
        <v>142</v>
      </c>
    </row>
    <row r="217" s="14" customFormat="1">
      <c r="A217" s="14"/>
      <c r="B217" s="250"/>
      <c r="C217" s="251"/>
      <c r="D217" s="237" t="s">
        <v>151</v>
      </c>
      <c r="E217" s="252" t="s">
        <v>19</v>
      </c>
      <c r="F217" s="253" t="s">
        <v>196</v>
      </c>
      <c r="G217" s="251"/>
      <c r="H217" s="254">
        <v>48.200000000000003</v>
      </c>
      <c r="I217" s="255"/>
      <c r="J217" s="251"/>
      <c r="K217" s="251"/>
      <c r="L217" s="256"/>
      <c r="M217" s="257"/>
      <c r="N217" s="258"/>
      <c r="O217" s="258"/>
      <c r="P217" s="258"/>
      <c r="Q217" s="258"/>
      <c r="R217" s="258"/>
      <c r="S217" s="258"/>
      <c r="T217" s="259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0" t="s">
        <v>151</v>
      </c>
      <c r="AU217" s="260" t="s">
        <v>84</v>
      </c>
      <c r="AV217" s="14" t="s">
        <v>149</v>
      </c>
      <c r="AW217" s="14" t="s">
        <v>35</v>
      </c>
      <c r="AX217" s="14" t="s">
        <v>82</v>
      </c>
      <c r="AY217" s="260" t="s">
        <v>142</v>
      </c>
    </row>
    <row r="218" s="2" customFormat="1" ht="16.5" customHeight="1">
      <c r="A218" s="40"/>
      <c r="B218" s="41"/>
      <c r="C218" s="221" t="s">
        <v>452</v>
      </c>
      <c r="D218" s="221" t="s">
        <v>145</v>
      </c>
      <c r="E218" s="222" t="s">
        <v>2173</v>
      </c>
      <c r="F218" s="223" t="s">
        <v>2174</v>
      </c>
      <c r="G218" s="224" t="s">
        <v>478</v>
      </c>
      <c r="H218" s="293"/>
      <c r="I218" s="226"/>
      <c r="J218" s="227">
        <f>ROUND(I218*H218,2)</f>
        <v>0</v>
      </c>
      <c r="K218" s="228"/>
      <c r="L218" s="46"/>
      <c r="M218" s="229" t="s">
        <v>19</v>
      </c>
      <c r="N218" s="230" t="s">
        <v>45</v>
      </c>
      <c r="O218" s="86"/>
      <c r="P218" s="231">
        <f>O218*H218</f>
        <v>0</v>
      </c>
      <c r="Q218" s="231">
        <v>0</v>
      </c>
      <c r="R218" s="231">
        <f>Q218*H218</f>
        <v>0</v>
      </c>
      <c r="S218" s="231">
        <v>0</v>
      </c>
      <c r="T218" s="232">
        <f>S218*H218</f>
        <v>0</v>
      </c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R218" s="233" t="s">
        <v>234</v>
      </c>
      <c r="AT218" s="233" t="s">
        <v>145</v>
      </c>
      <c r="AU218" s="233" t="s">
        <v>84</v>
      </c>
      <c r="AY218" s="19" t="s">
        <v>142</v>
      </c>
      <c r="BE218" s="234">
        <f>IF(N218="základní",J218,0)</f>
        <v>0</v>
      </c>
      <c r="BF218" s="234">
        <f>IF(N218="snížená",J218,0)</f>
        <v>0</v>
      </c>
      <c r="BG218" s="234">
        <f>IF(N218="zákl. přenesená",J218,0)</f>
        <v>0</v>
      </c>
      <c r="BH218" s="234">
        <f>IF(N218="sníž. přenesená",J218,0)</f>
        <v>0</v>
      </c>
      <c r="BI218" s="234">
        <f>IF(N218="nulová",J218,0)</f>
        <v>0</v>
      </c>
      <c r="BJ218" s="19" t="s">
        <v>82</v>
      </c>
      <c r="BK218" s="234">
        <f>ROUND(I218*H218,2)</f>
        <v>0</v>
      </c>
      <c r="BL218" s="19" t="s">
        <v>234</v>
      </c>
      <c r="BM218" s="233" t="s">
        <v>2175</v>
      </c>
    </row>
    <row r="219" s="12" customFormat="1" ht="22.8" customHeight="1">
      <c r="A219" s="12"/>
      <c r="B219" s="205"/>
      <c r="C219" s="206"/>
      <c r="D219" s="207" t="s">
        <v>73</v>
      </c>
      <c r="E219" s="219" t="s">
        <v>545</v>
      </c>
      <c r="F219" s="219" t="s">
        <v>546</v>
      </c>
      <c r="G219" s="206"/>
      <c r="H219" s="206"/>
      <c r="I219" s="209"/>
      <c r="J219" s="220">
        <f>BK219</f>
        <v>0</v>
      </c>
      <c r="K219" s="206"/>
      <c r="L219" s="211"/>
      <c r="M219" s="212"/>
      <c r="N219" s="213"/>
      <c r="O219" s="213"/>
      <c r="P219" s="214">
        <f>SUM(P220:P223)</f>
        <v>0</v>
      </c>
      <c r="Q219" s="213"/>
      <c r="R219" s="214">
        <f>SUM(R220:R223)</f>
        <v>0.00215</v>
      </c>
      <c r="S219" s="213"/>
      <c r="T219" s="215">
        <f>SUM(T220:T223)</f>
        <v>0.10000000000000001</v>
      </c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R219" s="216" t="s">
        <v>84</v>
      </c>
      <c r="AT219" s="217" t="s">
        <v>73</v>
      </c>
      <c r="AU219" s="217" t="s">
        <v>82</v>
      </c>
      <c r="AY219" s="216" t="s">
        <v>142</v>
      </c>
      <c r="BK219" s="218">
        <f>SUM(BK220:BK223)</f>
        <v>0</v>
      </c>
    </row>
    <row r="220" s="2" customFormat="1" ht="21.75" customHeight="1">
      <c r="A220" s="40"/>
      <c r="B220" s="41"/>
      <c r="C220" s="221" t="s">
        <v>457</v>
      </c>
      <c r="D220" s="221" t="s">
        <v>145</v>
      </c>
      <c r="E220" s="222" t="s">
        <v>2176</v>
      </c>
      <c r="F220" s="223" t="s">
        <v>2177</v>
      </c>
      <c r="G220" s="224" t="s">
        <v>174</v>
      </c>
      <c r="H220" s="225">
        <v>14</v>
      </c>
      <c r="I220" s="226"/>
      <c r="J220" s="227">
        <f>ROUND(I220*H220,2)</f>
        <v>0</v>
      </c>
      <c r="K220" s="228"/>
      <c r="L220" s="46"/>
      <c r="M220" s="229" t="s">
        <v>19</v>
      </c>
      <c r="N220" s="230" t="s">
        <v>45</v>
      </c>
      <c r="O220" s="86"/>
      <c r="P220" s="231">
        <f>O220*H220</f>
        <v>0</v>
      </c>
      <c r="Q220" s="231">
        <v>0.00014999999999999999</v>
      </c>
      <c r="R220" s="231">
        <f>Q220*H220</f>
        <v>0.0020999999999999999</v>
      </c>
      <c r="S220" s="231">
        <v>0</v>
      </c>
      <c r="T220" s="232">
        <f>S220*H220</f>
        <v>0</v>
      </c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R220" s="233" t="s">
        <v>234</v>
      </c>
      <c r="AT220" s="233" t="s">
        <v>145</v>
      </c>
      <c r="AU220" s="233" t="s">
        <v>84</v>
      </c>
      <c r="AY220" s="19" t="s">
        <v>142</v>
      </c>
      <c r="BE220" s="234">
        <f>IF(N220="základní",J220,0)</f>
        <v>0</v>
      </c>
      <c r="BF220" s="234">
        <f>IF(N220="snížená",J220,0)</f>
        <v>0</v>
      </c>
      <c r="BG220" s="234">
        <f>IF(N220="zákl. přenesená",J220,0)</f>
        <v>0</v>
      </c>
      <c r="BH220" s="234">
        <f>IF(N220="sníž. přenesená",J220,0)</f>
        <v>0</v>
      </c>
      <c r="BI220" s="234">
        <f>IF(N220="nulová",J220,0)</f>
        <v>0</v>
      </c>
      <c r="BJ220" s="19" t="s">
        <v>82</v>
      </c>
      <c r="BK220" s="234">
        <f>ROUND(I220*H220,2)</f>
        <v>0</v>
      </c>
      <c r="BL220" s="19" t="s">
        <v>234</v>
      </c>
      <c r="BM220" s="233" t="s">
        <v>2178</v>
      </c>
    </row>
    <row r="221" s="2" customFormat="1" ht="16.5" customHeight="1">
      <c r="A221" s="40"/>
      <c r="B221" s="41"/>
      <c r="C221" s="221" t="s">
        <v>462</v>
      </c>
      <c r="D221" s="221" t="s">
        <v>145</v>
      </c>
      <c r="E221" s="222" t="s">
        <v>2179</v>
      </c>
      <c r="F221" s="223" t="s">
        <v>2180</v>
      </c>
      <c r="G221" s="224" t="s">
        <v>271</v>
      </c>
      <c r="H221" s="225">
        <v>1</v>
      </c>
      <c r="I221" s="226"/>
      <c r="J221" s="227">
        <f>ROUND(I221*H221,2)</f>
        <v>0</v>
      </c>
      <c r="K221" s="228"/>
      <c r="L221" s="46"/>
      <c r="M221" s="229" t="s">
        <v>19</v>
      </c>
      <c r="N221" s="230" t="s">
        <v>45</v>
      </c>
      <c r="O221" s="86"/>
      <c r="P221" s="231">
        <f>O221*H221</f>
        <v>0</v>
      </c>
      <c r="Q221" s="231">
        <v>5.0000000000000002E-05</v>
      </c>
      <c r="R221" s="231">
        <f>Q221*H221</f>
        <v>5.0000000000000002E-05</v>
      </c>
      <c r="S221" s="231">
        <v>0</v>
      </c>
      <c r="T221" s="232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33" t="s">
        <v>234</v>
      </c>
      <c r="AT221" s="233" t="s">
        <v>145</v>
      </c>
      <c r="AU221" s="233" t="s">
        <v>84</v>
      </c>
      <c r="AY221" s="19" t="s">
        <v>142</v>
      </c>
      <c r="BE221" s="234">
        <f>IF(N221="základní",J221,0)</f>
        <v>0</v>
      </c>
      <c r="BF221" s="234">
        <f>IF(N221="snížená",J221,0)</f>
        <v>0</v>
      </c>
      <c r="BG221" s="234">
        <f>IF(N221="zákl. přenesená",J221,0)</f>
        <v>0</v>
      </c>
      <c r="BH221" s="234">
        <f>IF(N221="sníž. přenesená",J221,0)</f>
        <v>0</v>
      </c>
      <c r="BI221" s="234">
        <f>IF(N221="nulová",J221,0)</f>
        <v>0</v>
      </c>
      <c r="BJ221" s="19" t="s">
        <v>82</v>
      </c>
      <c r="BK221" s="234">
        <f>ROUND(I221*H221,2)</f>
        <v>0</v>
      </c>
      <c r="BL221" s="19" t="s">
        <v>234</v>
      </c>
      <c r="BM221" s="233" t="s">
        <v>2181</v>
      </c>
    </row>
    <row r="222" s="2" customFormat="1" ht="21.75" customHeight="1">
      <c r="A222" s="40"/>
      <c r="B222" s="41"/>
      <c r="C222" s="221" t="s">
        <v>466</v>
      </c>
      <c r="D222" s="221" t="s">
        <v>145</v>
      </c>
      <c r="E222" s="222" t="s">
        <v>2182</v>
      </c>
      <c r="F222" s="223" t="s">
        <v>2183</v>
      </c>
      <c r="G222" s="224" t="s">
        <v>608</v>
      </c>
      <c r="H222" s="225">
        <v>100</v>
      </c>
      <c r="I222" s="226"/>
      <c r="J222" s="227">
        <f>ROUND(I222*H222,2)</f>
        <v>0</v>
      </c>
      <c r="K222" s="228"/>
      <c r="L222" s="46"/>
      <c r="M222" s="229" t="s">
        <v>19</v>
      </c>
      <c r="N222" s="230" t="s">
        <v>45</v>
      </c>
      <c r="O222" s="86"/>
      <c r="P222" s="231">
        <f>O222*H222</f>
        <v>0</v>
      </c>
      <c r="Q222" s="231">
        <v>0</v>
      </c>
      <c r="R222" s="231">
        <f>Q222*H222</f>
        <v>0</v>
      </c>
      <c r="S222" s="231">
        <v>0.001</v>
      </c>
      <c r="T222" s="232">
        <f>S222*H222</f>
        <v>0.10000000000000001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33" t="s">
        <v>234</v>
      </c>
      <c r="AT222" s="233" t="s">
        <v>145</v>
      </c>
      <c r="AU222" s="233" t="s">
        <v>84</v>
      </c>
      <c r="AY222" s="19" t="s">
        <v>142</v>
      </c>
      <c r="BE222" s="234">
        <f>IF(N222="základní",J222,0)</f>
        <v>0</v>
      </c>
      <c r="BF222" s="234">
        <f>IF(N222="snížená",J222,0)</f>
        <v>0</v>
      </c>
      <c r="BG222" s="234">
        <f>IF(N222="zákl. přenesená",J222,0)</f>
        <v>0</v>
      </c>
      <c r="BH222" s="234">
        <f>IF(N222="sníž. přenesená",J222,0)</f>
        <v>0</v>
      </c>
      <c r="BI222" s="234">
        <f>IF(N222="nulová",J222,0)</f>
        <v>0</v>
      </c>
      <c r="BJ222" s="19" t="s">
        <v>82</v>
      </c>
      <c r="BK222" s="234">
        <f>ROUND(I222*H222,2)</f>
        <v>0</v>
      </c>
      <c r="BL222" s="19" t="s">
        <v>234</v>
      </c>
      <c r="BM222" s="233" t="s">
        <v>2184</v>
      </c>
    </row>
    <row r="223" s="2" customFormat="1" ht="21.75" customHeight="1">
      <c r="A223" s="40"/>
      <c r="B223" s="41"/>
      <c r="C223" s="221" t="s">
        <v>471</v>
      </c>
      <c r="D223" s="221" t="s">
        <v>145</v>
      </c>
      <c r="E223" s="222" t="s">
        <v>615</v>
      </c>
      <c r="F223" s="223" t="s">
        <v>616</v>
      </c>
      <c r="G223" s="224" t="s">
        <v>478</v>
      </c>
      <c r="H223" s="293"/>
      <c r="I223" s="226"/>
      <c r="J223" s="227">
        <f>ROUND(I223*H223,2)</f>
        <v>0</v>
      </c>
      <c r="K223" s="228"/>
      <c r="L223" s="46"/>
      <c r="M223" s="229" t="s">
        <v>19</v>
      </c>
      <c r="N223" s="230" t="s">
        <v>45</v>
      </c>
      <c r="O223" s="86"/>
      <c r="P223" s="231">
        <f>O223*H223</f>
        <v>0</v>
      </c>
      <c r="Q223" s="231">
        <v>0</v>
      </c>
      <c r="R223" s="231">
        <f>Q223*H223</f>
        <v>0</v>
      </c>
      <c r="S223" s="231">
        <v>0</v>
      </c>
      <c r="T223" s="232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33" t="s">
        <v>234</v>
      </c>
      <c r="AT223" s="233" t="s">
        <v>145</v>
      </c>
      <c r="AU223" s="233" t="s">
        <v>84</v>
      </c>
      <c r="AY223" s="19" t="s">
        <v>142</v>
      </c>
      <c r="BE223" s="234">
        <f>IF(N223="základní",J223,0)</f>
        <v>0</v>
      </c>
      <c r="BF223" s="234">
        <f>IF(N223="snížená",J223,0)</f>
        <v>0</v>
      </c>
      <c r="BG223" s="234">
        <f>IF(N223="zákl. přenesená",J223,0)</f>
        <v>0</v>
      </c>
      <c r="BH223" s="234">
        <f>IF(N223="sníž. přenesená",J223,0)</f>
        <v>0</v>
      </c>
      <c r="BI223" s="234">
        <f>IF(N223="nulová",J223,0)</f>
        <v>0</v>
      </c>
      <c r="BJ223" s="19" t="s">
        <v>82</v>
      </c>
      <c r="BK223" s="234">
        <f>ROUND(I223*H223,2)</f>
        <v>0</v>
      </c>
      <c r="BL223" s="19" t="s">
        <v>234</v>
      </c>
      <c r="BM223" s="233" t="s">
        <v>2185</v>
      </c>
    </row>
    <row r="224" s="12" customFormat="1" ht="25.92" customHeight="1">
      <c r="A224" s="12"/>
      <c r="B224" s="205"/>
      <c r="C224" s="206"/>
      <c r="D224" s="207" t="s">
        <v>73</v>
      </c>
      <c r="E224" s="208" t="s">
        <v>728</v>
      </c>
      <c r="F224" s="208" t="s">
        <v>2186</v>
      </c>
      <c r="G224" s="206"/>
      <c r="H224" s="206"/>
      <c r="I224" s="209"/>
      <c r="J224" s="210">
        <f>BK224</f>
        <v>0</v>
      </c>
      <c r="K224" s="206"/>
      <c r="L224" s="211"/>
      <c r="M224" s="212"/>
      <c r="N224" s="213"/>
      <c r="O224" s="213"/>
      <c r="P224" s="214">
        <f>P225</f>
        <v>0</v>
      </c>
      <c r="Q224" s="213"/>
      <c r="R224" s="214">
        <f>R225</f>
        <v>0</v>
      </c>
      <c r="S224" s="213"/>
      <c r="T224" s="215">
        <f>T225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16" t="s">
        <v>149</v>
      </c>
      <c r="AT224" s="217" t="s">
        <v>73</v>
      </c>
      <c r="AU224" s="217" t="s">
        <v>74</v>
      </c>
      <c r="AY224" s="216" t="s">
        <v>142</v>
      </c>
      <c r="BK224" s="218">
        <f>BK225</f>
        <v>0</v>
      </c>
    </row>
    <row r="225" s="2" customFormat="1" ht="21.75" customHeight="1">
      <c r="A225" s="40"/>
      <c r="B225" s="41"/>
      <c r="C225" s="221" t="s">
        <v>475</v>
      </c>
      <c r="D225" s="221" t="s">
        <v>145</v>
      </c>
      <c r="E225" s="222" t="s">
        <v>2187</v>
      </c>
      <c r="F225" s="223" t="s">
        <v>2188</v>
      </c>
      <c r="G225" s="224" t="s">
        <v>271</v>
      </c>
      <c r="H225" s="225">
        <v>1</v>
      </c>
      <c r="I225" s="226"/>
      <c r="J225" s="227">
        <f>ROUND(I225*H225,2)</f>
        <v>0</v>
      </c>
      <c r="K225" s="228"/>
      <c r="L225" s="46"/>
      <c r="M225" s="302" t="s">
        <v>19</v>
      </c>
      <c r="N225" s="303" t="s">
        <v>45</v>
      </c>
      <c r="O225" s="296"/>
      <c r="P225" s="300">
        <f>O225*H225</f>
        <v>0</v>
      </c>
      <c r="Q225" s="300">
        <v>0</v>
      </c>
      <c r="R225" s="300">
        <f>Q225*H225</f>
        <v>0</v>
      </c>
      <c r="S225" s="300">
        <v>0</v>
      </c>
      <c r="T225" s="301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33" t="s">
        <v>2189</v>
      </c>
      <c r="AT225" s="233" t="s">
        <v>145</v>
      </c>
      <c r="AU225" s="233" t="s">
        <v>82</v>
      </c>
      <c r="AY225" s="19" t="s">
        <v>142</v>
      </c>
      <c r="BE225" s="234">
        <f>IF(N225="základní",J225,0)</f>
        <v>0</v>
      </c>
      <c r="BF225" s="234">
        <f>IF(N225="snížená",J225,0)</f>
        <v>0</v>
      </c>
      <c r="BG225" s="234">
        <f>IF(N225="zákl. přenesená",J225,0)</f>
        <v>0</v>
      </c>
      <c r="BH225" s="234">
        <f>IF(N225="sníž. přenesená",J225,0)</f>
        <v>0</v>
      </c>
      <c r="BI225" s="234">
        <f>IF(N225="nulová",J225,0)</f>
        <v>0</v>
      </c>
      <c r="BJ225" s="19" t="s">
        <v>82</v>
      </c>
      <c r="BK225" s="234">
        <f>ROUND(I225*H225,2)</f>
        <v>0</v>
      </c>
      <c r="BL225" s="19" t="s">
        <v>2189</v>
      </c>
      <c r="BM225" s="233" t="s">
        <v>2190</v>
      </c>
    </row>
    <row r="226" s="2" customFormat="1" ht="6.96" customHeight="1">
      <c r="A226" s="40"/>
      <c r="B226" s="61"/>
      <c r="C226" s="62"/>
      <c r="D226" s="62"/>
      <c r="E226" s="62"/>
      <c r="F226" s="62"/>
      <c r="G226" s="62"/>
      <c r="H226" s="62"/>
      <c r="I226" s="168"/>
      <c r="J226" s="62"/>
      <c r="K226" s="62"/>
      <c r="L226" s="46"/>
      <c r="M226" s="40"/>
      <c r="O226" s="40"/>
      <c r="P226" s="40"/>
      <c r="Q226" s="40"/>
      <c r="R226" s="40"/>
      <c r="S226" s="40"/>
      <c r="T226" s="40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</row>
  </sheetData>
  <sheetProtection sheet="1" autoFilter="0" formatColumns="0" formatRows="0" objects="1" scenarios="1" spinCount="100000" saltValue="nNWAbQjsKKlETH8s8gG06M+pNFWy5zL2l0/gtuwg8XMDKA61F1SxtX8Lf4qP2Vx0KL3HLYMJ0OxqaU+Q17ksVw==" hashValue="JPaJdBSJwPgB7ie3nyYuxqqZm6mUi9bCGoa/gjYCzmWSZ9aZM0OPvgWGxpgJnFPAcZ0uRsUXb2nh644ES5i8lg==" algorithmName="SHA-512" password="CC35"/>
  <autoFilter ref="C94:K225"/>
  <mergeCells count="9">
    <mergeCell ref="E7:H7"/>
    <mergeCell ref="E9:H9"/>
    <mergeCell ref="E18:H18"/>
    <mergeCell ref="E27:H27"/>
    <mergeCell ref="E48:H48"/>
    <mergeCell ref="E50:H50"/>
    <mergeCell ref="E85:H85"/>
    <mergeCell ref="E87:H87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30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0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102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3"/>
      <c r="J3" s="132"/>
      <c r="K3" s="132"/>
      <c r="L3" s="22"/>
      <c r="AT3" s="19" t="s">
        <v>84</v>
      </c>
    </row>
    <row r="4" s="1" customFormat="1" ht="24.96" customHeight="1">
      <c r="B4" s="22"/>
      <c r="D4" s="134" t="s">
        <v>103</v>
      </c>
      <c r="I4" s="130"/>
      <c r="L4" s="22"/>
      <c r="M4" s="135" t="s">
        <v>10</v>
      </c>
      <c r="AT4" s="19" t="s">
        <v>4</v>
      </c>
    </row>
    <row r="5" s="1" customFormat="1" ht="6.96" customHeight="1">
      <c r="B5" s="22"/>
      <c r="I5" s="130"/>
      <c r="L5" s="22"/>
    </row>
    <row r="6" s="1" customFormat="1" ht="12" customHeight="1">
      <c r="B6" s="22"/>
      <c r="D6" s="136" t="s">
        <v>16</v>
      </c>
      <c r="I6" s="130"/>
      <c r="L6" s="22"/>
    </row>
    <row r="7" s="1" customFormat="1" ht="16.5" customHeight="1">
      <c r="B7" s="22"/>
      <c r="E7" s="137" t="str">
        <f>'Rekapitulace stavby'!K6</f>
        <v>Otvovice ON - oprava</v>
      </c>
      <c r="F7" s="136"/>
      <c r="G7" s="136"/>
      <c r="H7" s="136"/>
      <c r="I7" s="130"/>
      <c r="L7" s="22"/>
    </row>
    <row r="8" s="2" customFormat="1" ht="12" customHeight="1">
      <c r="A8" s="40"/>
      <c r="B8" s="46"/>
      <c r="C8" s="40"/>
      <c r="D8" s="136" t="s">
        <v>104</v>
      </c>
      <c r="E8" s="40"/>
      <c r="F8" s="40"/>
      <c r="G8" s="40"/>
      <c r="H8" s="40"/>
      <c r="I8" s="138"/>
      <c r="J8" s="40"/>
      <c r="K8" s="40"/>
      <c r="L8" s="139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40" t="s">
        <v>2191</v>
      </c>
      <c r="F9" s="40"/>
      <c r="G9" s="40"/>
      <c r="H9" s="40"/>
      <c r="I9" s="138"/>
      <c r="J9" s="40"/>
      <c r="K9" s="40"/>
      <c r="L9" s="139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138"/>
      <c r="J10" s="40"/>
      <c r="K10" s="40"/>
      <c r="L10" s="139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6" t="s">
        <v>18</v>
      </c>
      <c r="E11" s="40"/>
      <c r="F11" s="141" t="s">
        <v>19</v>
      </c>
      <c r="G11" s="40"/>
      <c r="H11" s="40"/>
      <c r="I11" s="142" t="s">
        <v>20</v>
      </c>
      <c r="J11" s="141" t="s">
        <v>19</v>
      </c>
      <c r="K11" s="40"/>
      <c r="L11" s="139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6" t="s">
        <v>21</v>
      </c>
      <c r="E12" s="40"/>
      <c r="F12" s="141" t="s">
        <v>22</v>
      </c>
      <c r="G12" s="40"/>
      <c r="H12" s="40"/>
      <c r="I12" s="142" t="s">
        <v>23</v>
      </c>
      <c r="J12" s="143" t="str">
        <f>'Rekapitulace stavby'!AN8</f>
        <v>22. 5. 2020</v>
      </c>
      <c r="K12" s="40"/>
      <c r="L12" s="139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138"/>
      <c r="J13" s="40"/>
      <c r="K13" s="40"/>
      <c r="L13" s="139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6" t="s">
        <v>25</v>
      </c>
      <c r="E14" s="40"/>
      <c r="F14" s="40"/>
      <c r="G14" s="40"/>
      <c r="H14" s="40"/>
      <c r="I14" s="142" t="s">
        <v>26</v>
      </c>
      <c r="J14" s="141" t="s">
        <v>27</v>
      </c>
      <c r="K14" s="40"/>
      <c r="L14" s="139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41" t="s">
        <v>28</v>
      </c>
      <c r="F15" s="40"/>
      <c r="G15" s="40"/>
      <c r="H15" s="40"/>
      <c r="I15" s="142" t="s">
        <v>29</v>
      </c>
      <c r="J15" s="141" t="s">
        <v>30</v>
      </c>
      <c r="K15" s="40"/>
      <c r="L15" s="139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138"/>
      <c r="J16" s="40"/>
      <c r="K16" s="40"/>
      <c r="L16" s="13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6" t="s">
        <v>31</v>
      </c>
      <c r="E17" s="40"/>
      <c r="F17" s="40"/>
      <c r="G17" s="40"/>
      <c r="H17" s="40"/>
      <c r="I17" s="142" t="s">
        <v>26</v>
      </c>
      <c r="J17" s="35" t="str">
        <f>'Rekapitulace stavby'!AN13</f>
        <v>Vyplň údaj</v>
      </c>
      <c r="K17" s="40"/>
      <c r="L17" s="139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41"/>
      <c r="G18" s="141"/>
      <c r="H18" s="141"/>
      <c r="I18" s="142" t="s">
        <v>29</v>
      </c>
      <c r="J18" s="35" t="str">
        <f>'Rekapitulace stavby'!AN14</f>
        <v>Vyplň údaj</v>
      </c>
      <c r="K18" s="40"/>
      <c r="L18" s="13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138"/>
      <c r="J19" s="40"/>
      <c r="K19" s="40"/>
      <c r="L19" s="139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6" t="s">
        <v>33</v>
      </c>
      <c r="E20" s="40"/>
      <c r="F20" s="40"/>
      <c r="G20" s="40"/>
      <c r="H20" s="40"/>
      <c r="I20" s="142" t="s">
        <v>26</v>
      </c>
      <c r="J20" s="141" t="str">
        <f>IF('Rekapitulace stavby'!AN16="","",'Rekapitulace stavby'!AN16)</f>
        <v/>
      </c>
      <c r="K20" s="40"/>
      <c r="L20" s="13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41" t="str">
        <f>IF('Rekapitulace stavby'!E17="","",'Rekapitulace stavby'!E17)</f>
        <v xml:space="preserve"> </v>
      </c>
      <c r="F21" s="40"/>
      <c r="G21" s="40"/>
      <c r="H21" s="40"/>
      <c r="I21" s="142" t="s">
        <v>29</v>
      </c>
      <c r="J21" s="141" t="str">
        <f>IF('Rekapitulace stavby'!AN17="","",'Rekapitulace stavby'!AN17)</f>
        <v/>
      </c>
      <c r="K21" s="40"/>
      <c r="L21" s="139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138"/>
      <c r="J22" s="40"/>
      <c r="K22" s="40"/>
      <c r="L22" s="13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6" t="s">
        <v>36</v>
      </c>
      <c r="E23" s="40"/>
      <c r="F23" s="40"/>
      <c r="G23" s="40"/>
      <c r="H23" s="40"/>
      <c r="I23" s="142" t="s">
        <v>26</v>
      </c>
      <c r="J23" s="141" t="s">
        <v>19</v>
      </c>
      <c r="K23" s="40"/>
      <c r="L23" s="139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41" t="s">
        <v>37</v>
      </c>
      <c r="F24" s="40"/>
      <c r="G24" s="40"/>
      <c r="H24" s="40"/>
      <c r="I24" s="142" t="s">
        <v>29</v>
      </c>
      <c r="J24" s="141" t="s">
        <v>19</v>
      </c>
      <c r="K24" s="40"/>
      <c r="L24" s="13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138"/>
      <c r="J25" s="40"/>
      <c r="K25" s="40"/>
      <c r="L25" s="139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6" t="s">
        <v>38</v>
      </c>
      <c r="E26" s="40"/>
      <c r="F26" s="40"/>
      <c r="G26" s="40"/>
      <c r="H26" s="40"/>
      <c r="I26" s="138"/>
      <c r="J26" s="40"/>
      <c r="K26" s="40"/>
      <c r="L26" s="13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4"/>
      <c r="B27" s="145"/>
      <c r="C27" s="144"/>
      <c r="D27" s="144"/>
      <c r="E27" s="146" t="s">
        <v>19</v>
      </c>
      <c r="F27" s="146"/>
      <c r="G27" s="146"/>
      <c r="H27" s="146"/>
      <c r="I27" s="147"/>
      <c r="J27" s="144"/>
      <c r="K27" s="144"/>
      <c r="L27" s="148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138"/>
      <c r="J28" s="40"/>
      <c r="K28" s="40"/>
      <c r="L28" s="13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9"/>
      <c r="E29" s="149"/>
      <c r="F29" s="149"/>
      <c r="G29" s="149"/>
      <c r="H29" s="149"/>
      <c r="I29" s="150"/>
      <c r="J29" s="149"/>
      <c r="K29" s="149"/>
      <c r="L29" s="139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51" t="s">
        <v>40</v>
      </c>
      <c r="E30" s="40"/>
      <c r="F30" s="40"/>
      <c r="G30" s="40"/>
      <c r="H30" s="40"/>
      <c r="I30" s="138"/>
      <c r="J30" s="152">
        <f>ROUND(J83, 2)</f>
        <v>0</v>
      </c>
      <c r="K30" s="40"/>
      <c r="L30" s="13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9"/>
      <c r="E31" s="149"/>
      <c r="F31" s="149"/>
      <c r="G31" s="149"/>
      <c r="H31" s="149"/>
      <c r="I31" s="150"/>
      <c r="J31" s="149"/>
      <c r="K31" s="149"/>
      <c r="L31" s="139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53" t="s">
        <v>42</v>
      </c>
      <c r="G32" s="40"/>
      <c r="H32" s="40"/>
      <c r="I32" s="154" t="s">
        <v>41</v>
      </c>
      <c r="J32" s="153" t="s">
        <v>43</v>
      </c>
      <c r="K32" s="40"/>
      <c r="L32" s="13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55" t="s">
        <v>44</v>
      </c>
      <c r="E33" s="136" t="s">
        <v>45</v>
      </c>
      <c r="F33" s="156">
        <f>ROUND((SUM(BE83:BE92)),  2)</f>
        <v>0</v>
      </c>
      <c r="G33" s="40"/>
      <c r="H33" s="40"/>
      <c r="I33" s="157">
        <v>0.20999999999999999</v>
      </c>
      <c r="J33" s="156">
        <f>ROUND(((SUM(BE83:BE92))*I33),  2)</f>
        <v>0</v>
      </c>
      <c r="K33" s="40"/>
      <c r="L33" s="139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6" t="s">
        <v>46</v>
      </c>
      <c r="F34" s="156">
        <f>ROUND((SUM(BF83:BF92)),  2)</f>
        <v>0</v>
      </c>
      <c r="G34" s="40"/>
      <c r="H34" s="40"/>
      <c r="I34" s="157">
        <v>0.14999999999999999</v>
      </c>
      <c r="J34" s="156">
        <f>ROUND(((SUM(BF83:BF92))*I34),  2)</f>
        <v>0</v>
      </c>
      <c r="K34" s="40"/>
      <c r="L34" s="13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6" t="s">
        <v>47</v>
      </c>
      <c r="F35" s="156">
        <f>ROUND((SUM(BG83:BG92)),  2)</f>
        <v>0</v>
      </c>
      <c r="G35" s="40"/>
      <c r="H35" s="40"/>
      <c r="I35" s="157">
        <v>0.20999999999999999</v>
      </c>
      <c r="J35" s="156">
        <f>0</f>
        <v>0</v>
      </c>
      <c r="K35" s="40"/>
      <c r="L35" s="139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6" t="s">
        <v>48</v>
      </c>
      <c r="F36" s="156">
        <f>ROUND((SUM(BH83:BH92)),  2)</f>
        <v>0</v>
      </c>
      <c r="G36" s="40"/>
      <c r="H36" s="40"/>
      <c r="I36" s="157">
        <v>0.14999999999999999</v>
      </c>
      <c r="J36" s="156">
        <f>0</f>
        <v>0</v>
      </c>
      <c r="K36" s="40"/>
      <c r="L36" s="139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6" t="s">
        <v>49</v>
      </c>
      <c r="F37" s="156">
        <f>ROUND((SUM(BI83:BI92)),  2)</f>
        <v>0</v>
      </c>
      <c r="G37" s="40"/>
      <c r="H37" s="40"/>
      <c r="I37" s="157">
        <v>0</v>
      </c>
      <c r="J37" s="156">
        <f>0</f>
        <v>0</v>
      </c>
      <c r="K37" s="40"/>
      <c r="L37" s="13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138"/>
      <c r="J38" s="40"/>
      <c r="K38" s="40"/>
      <c r="L38" s="139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8"/>
      <c r="D39" s="159" t="s">
        <v>50</v>
      </c>
      <c r="E39" s="160"/>
      <c r="F39" s="160"/>
      <c r="G39" s="161" t="s">
        <v>51</v>
      </c>
      <c r="H39" s="162" t="s">
        <v>52</v>
      </c>
      <c r="I39" s="163"/>
      <c r="J39" s="164">
        <f>SUM(J30:J37)</f>
        <v>0</v>
      </c>
      <c r="K39" s="165"/>
      <c r="L39" s="139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66"/>
      <c r="C40" s="167"/>
      <c r="D40" s="167"/>
      <c r="E40" s="167"/>
      <c r="F40" s="167"/>
      <c r="G40" s="167"/>
      <c r="H40" s="167"/>
      <c r="I40" s="168"/>
      <c r="J40" s="167"/>
      <c r="K40" s="167"/>
      <c r="L40" s="13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9"/>
      <c r="C44" s="170"/>
      <c r="D44" s="170"/>
      <c r="E44" s="170"/>
      <c r="F44" s="170"/>
      <c r="G44" s="170"/>
      <c r="H44" s="170"/>
      <c r="I44" s="171"/>
      <c r="J44" s="170"/>
      <c r="K44" s="170"/>
      <c r="L44" s="139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106</v>
      </c>
      <c r="D45" s="42"/>
      <c r="E45" s="42"/>
      <c r="F45" s="42"/>
      <c r="G45" s="42"/>
      <c r="H45" s="42"/>
      <c r="I45" s="138"/>
      <c r="J45" s="42"/>
      <c r="K45" s="42"/>
      <c r="L45" s="139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138"/>
      <c r="J46" s="42"/>
      <c r="K46" s="42"/>
      <c r="L46" s="139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138"/>
      <c r="J47" s="42"/>
      <c r="K47" s="42"/>
      <c r="L47" s="13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72" t="str">
        <f>E7</f>
        <v>Otvovice ON - oprava</v>
      </c>
      <c r="F48" s="34"/>
      <c r="G48" s="34"/>
      <c r="H48" s="34"/>
      <c r="I48" s="138"/>
      <c r="J48" s="42"/>
      <c r="K48" s="42"/>
      <c r="L48" s="139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104</v>
      </c>
      <c r="D49" s="42"/>
      <c r="E49" s="42"/>
      <c r="F49" s="42"/>
      <c r="G49" s="42"/>
      <c r="H49" s="42"/>
      <c r="I49" s="138"/>
      <c r="J49" s="42"/>
      <c r="K49" s="42"/>
      <c r="L49" s="13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SO.07 - VRN</v>
      </c>
      <c r="F50" s="42"/>
      <c r="G50" s="42"/>
      <c r="H50" s="42"/>
      <c r="I50" s="138"/>
      <c r="J50" s="42"/>
      <c r="K50" s="42"/>
      <c r="L50" s="139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138"/>
      <c r="J51" s="42"/>
      <c r="K51" s="42"/>
      <c r="L51" s="139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Otvovice</v>
      </c>
      <c r="G52" s="42"/>
      <c r="H52" s="42"/>
      <c r="I52" s="142" t="s">
        <v>23</v>
      </c>
      <c r="J52" s="74" t="str">
        <f>IF(J12="","",J12)</f>
        <v>22. 5. 2020</v>
      </c>
      <c r="K52" s="42"/>
      <c r="L52" s="139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138"/>
      <c r="J53" s="42"/>
      <c r="K53" s="42"/>
      <c r="L53" s="13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>Správa železnic, státní organizace</v>
      </c>
      <c r="G54" s="42"/>
      <c r="H54" s="42"/>
      <c r="I54" s="142" t="s">
        <v>33</v>
      </c>
      <c r="J54" s="38" t="str">
        <f>E21</f>
        <v xml:space="preserve"> </v>
      </c>
      <c r="K54" s="42"/>
      <c r="L54" s="139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31</v>
      </c>
      <c r="D55" s="42"/>
      <c r="E55" s="42"/>
      <c r="F55" s="29" t="str">
        <f>IF(E18="","",E18)</f>
        <v>Vyplň údaj</v>
      </c>
      <c r="G55" s="42"/>
      <c r="H55" s="42"/>
      <c r="I55" s="142" t="s">
        <v>36</v>
      </c>
      <c r="J55" s="38" t="str">
        <f>E24</f>
        <v>L. Malý</v>
      </c>
      <c r="K55" s="42"/>
      <c r="L55" s="139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138"/>
      <c r="J56" s="42"/>
      <c r="K56" s="42"/>
      <c r="L56" s="139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73" t="s">
        <v>107</v>
      </c>
      <c r="D57" s="174"/>
      <c r="E57" s="174"/>
      <c r="F57" s="174"/>
      <c r="G57" s="174"/>
      <c r="H57" s="174"/>
      <c r="I57" s="175"/>
      <c r="J57" s="176" t="s">
        <v>108</v>
      </c>
      <c r="K57" s="174"/>
      <c r="L57" s="139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138"/>
      <c r="J58" s="42"/>
      <c r="K58" s="42"/>
      <c r="L58" s="139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77" t="s">
        <v>72</v>
      </c>
      <c r="D59" s="42"/>
      <c r="E59" s="42"/>
      <c r="F59" s="42"/>
      <c r="G59" s="42"/>
      <c r="H59" s="42"/>
      <c r="I59" s="138"/>
      <c r="J59" s="104">
        <f>J83</f>
        <v>0</v>
      </c>
      <c r="K59" s="42"/>
      <c r="L59" s="139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109</v>
      </c>
    </row>
    <row r="60" s="9" customFormat="1" ht="24.96" customHeight="1">
      <c r="A60" s="9"/>
      <c r="B60" s="178"/>
      <c r="C60" s="179"/>
      <c r="D60" s="180" t="s">
        <v>2192</v>
      </c>
      <c r="E60" s="181"/>
      <c r="F60" s="181"/>
      <c r="G60" s="181"/>
      <c r="H60" s="181"/>
      <c r="I60" s="182"/>
      <c r="J60" s="183">
        <f>J84</f>
        <v>0</v>
      </c>
      <c r="K60" s="179"/>
      <c r="L60" s="184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5"/>
      <c r="C61" s="186"/>
      <c r="D61" s="187" t="s">
        <v>2193</v>
      </c>
      <c r="E61" s="188"/>
      <c r="F61" s="188"/>
      <c r="G61" s="188"/>
      <c r="H61" s="188"/>
      <c r="I61" s="189"/>
      <c r="J61" s="190">
        <f>J85</f>
        <v>0</v>
      </c>
      <c r="K61" s="186"/>
      <c r="L61" s="19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5"/>
      <c r="C62" s="186"/>
      <c r="D62" s="187" t="s">
        <v>2194</v>
      </c>
      <c r="E62" s="188"/>
      <c r="F62" s="188"/>
      <c r="G62" s="188"/>
      <c r="H62" s="188"/>
      <c r="I62" s="189"/>
      <c r="J62" s="190">
        <f>J88</f>
        <v>0</v>
      </c>
      <c r="K62" s="186"/>
      <c r="L62" s="19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5"/>
      <c r="C63" s="186"/>
      <c r="D63" s="187" t="s">
        <v>2195</v>
      </c>
      <c r="E63" s="188"/>
      <c r="F63" s="188"/>
      <c r="G63" s="188"/>
      <c r="H63" s="188"/>
      <c r="I63" s="189"/>
      <c r="J63" s="190">
        <f>J91</f>
        <v>0</v>
      </c>
      <c r="K63" s="186"/>
      <c r="L63" s="191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138"/>
      <c r="J64" s="42"/>
      <c r="K64" s="42"/>
      <c r="L64" s="139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168"/>
      <c r="J65" s="62"/>
      <c r="K65" s="62"/>
      <c r="L65" s="139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171"/>
      <c r="J69" s="64"/>
      <c r="K69" s="64"/>
      <c r="L69" s="139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127</v>
      </c>
      <c r="D70" s="42"/>
      <c r="E70" s="42"/>
      <c r="F70" s="42"/>
      <c r="G70" s="42"/>
      <c r="H70" s="42"/>
      <c r="I70" s="138"/>
      <c r="J70" s="42"/>
      <c r="K70" s="42"/>
      <c r="L70" s="139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138"/>
      <c r="J71" s="42"/>
      <c r="K71" s="42"/>
      <c r="L71" s="139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138"/>
      <c r="J72" s="42"/>
      <c r="K72" s="42"/>
      <c r="L72" s="139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72" t="str">
        <f>E7</f>
        <v>Otvovice ON - oprava</v>
      </c>
      <c r="F73" s="34"/>
      <c r="G73" s="34"/>
      <c r="H73" s="34"/>
      <c r="I73" s="138"/>
      <c r="J73" s="42"/>
      <c r="K73" s="42"/>
      <c r="L73" s="139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104</v>
      </c>
      <c r="D74" s="42"/>
      <c r="E74" s="42"/>
      <c r="F74" s="42"/>
      <c r="G74" s="42"/>
      <c r="H74" s="42"/>
      <c r="I74" s="138"/>
      <c r="J74" s="42"/>
      <c r="K74" s="42"/>
      <c r="L74" s="139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SO.07 - VRN</v>
      </c>
      <c r="F75" s="42"/>
      <c r="G75" s="42"/>
      <c r="H75" s="42"/>
      <c r="I75" s="138"/>
      <c r="J75" s="42"/>
      <c r="K75" s="42"/>
      <c r="L75" s="139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138"/>
      <c r="J76" s="42"/>
      <c r="K76" s="42"/>
      <c r="L76" s="139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21</v>
      </c>
      <c r="D77" s="42"/>
      <c r="E77" s="42"/>
      <c r="F77" s="29" t="str">
        <f>F12</f>
        <v>Otvovice</v>
      </c>
      <c r="G77" s="42"/>
      <c r="H77" s="42"/>
      <c r="I77" s="142" t="s">
        <v>23</v>
      </c>
      <c r="J77" s="74" t="str">
        <f>IF(J12="","",J12)</f>
        <v>22. 5. 2020</v>
      </c>
      <c r="K77" s="42"/>
      <c r="L77" s="139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138"/>
      <c r="J78" s="42"/>
      <c r="K78" s="42"/>
      <c r="L78" s="139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25</v>
      </c>
      <c r="D79" s="42"/>
      <c r="E79" s="42"/>
      <c r="F79" s="29" t="str">
        <f>E15</f>
        <v>Správa železnic, státní organizace</v>
      </c>
      <c r="G79" s="42"/>
      <c r="H79" s="42"/>
      <c r="I79" s="142" t="s">
        <v>33</v>
      </c>
      <c r="J79" s="38" t="str">
        <f>E21</f>
        <v xml:space="preserve"> </v>
      </c>
      <c r="K79" s="42"/>
      <c r="L79" s="139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31</v>
      </c>
      <c r="D80" s="42"/>
      <c r="E80" s="42"/>
      <c r="F80" s="29" t="str">
        <f>IF(E18="","",E18)</f>
        <v>Vyplň údaj</v>
      </c>
      <c r="G80" s="42"/>
      <c r="H80" s="42"/>
      <c r="I80" s="142" t="s">
        <v>36</v>
      </c>
      <c r="J80" s="38" t="str">
        <f>E24</f>
        <v>L. Malý</v>
      </c>
      <c r="K80" s="42"/>
      <c r="L80" s="139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138"/>
      <c r="J81" s="42"/>
      <c r="K81" s="42"/>
      <c r="L81" s="139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1" customFormat="1" ht="29.28" customHeight="1">
      <c r="A82" s="192"/>
      <c r="B82" s="193"/>
      <c r="C82" s="194" t="s">
        <v>128</v>
      </c>
      <c r="D82" s="195" t="s">
        <v>59</v>
      </c>
      <c r="E82" s="195" t="s">
        <v>55</v>
      </c>
      <c r="F82" s="195" t="s">
        <v>56</v>
      </c>
      <c r="G82" s="195" t="s">
        <v>129</v>
      </c>
      <c r="H82" s="195" t="s">
        <v>130</v>
      </c>
      <c r="I82" s="196" t="s">
        <v>131</v>
      </c>
      <c r="J82" s="197" t="s">
        <v>108</v>
      </c>
      <c r="K82" s="198" t="s">
        <v>132</v>
      </c>
      <c r="L82" s="199"/>
      <c r="M82" s="94" t="s">
        <v>19</v>
      </c>
      <c r="N82" s="95" t="s">
        <v>44</v>
      </c>
      <c r="O82" s="95" t="s">
        <v>133</v>
      </c>
      <c r="P82" s="95" t="s">
        <v>134</v>
      </c>
      <c r="Q82" s="95" t="s">
        <v>135</v>
      </c>
      <c r="R82" s="95" t="s">
        <v>136</v>
      </c>
      <c r="S82" s="95" t="s">
        <v>137</v>
      </c>
      <c r="T82" s="96" t="s">
        <v>138</v>
      </c>
      <c r="U82" s="192"/>
      <c r="V82" s="192"/>
      <c r="W82" s="192"/>
      <c r="X82" s="192"/>
      <c r="Y82" s="192"/>
      <c r="Z82" s="192"/>
      <c r="AA82" s="192"/>
      <c r="AB82" s="192"/>
      <c r="AC82" s="192"/>
      <c r="AD82" s="192"/>
      <c r="AE82" s="192"/>
    </row>
    <row r="83" s="2" customFormat="1" ht="22.8" customHeight="1">
      <c r="A83" s="40"/>
      <c r="B83" s="41"/>
      <c r="C83" s="101" t="s">
        <v>139</v>
      </c>
      <c r="D83" s="42"/>
      <c r="E83" s="42"/>
      <c r="F83" s="42"/>
      <c r="G83" s="42"/>
      <c r="H83" s="42"/>
      <c r="I83" s="138"/>
      <c r="J83" s="200">
        <f>BK83</f>
        <v>0</v>
      </c>
      <c r="K83" s="42"/>
      <c r="L83" s="46"/>
      <c r="M83" s="97"/>
      <c r="N83" s="201"/>
      <c r="O83" s="98"/>
      <c r="P83" s="202">
        <f>P84</f>
        <v>0</v>
      </c>
      <c r="Q83" s="98"/>
      <c r="R83" s="202">
        <f>R84</f>
        <v>0</v>
      </c>
      <c r="S83" s="98"/>
      <c r="T83" s="203">
        <f>T84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73</v>
      </c>
      <c r="AU83" s="19" t="s">
        <v>109</v>
      </c>
      <c r="BK83" s="204">
        <f>BK84</f>
        <v>0</v>
      </c>
    </row>
    <row r="84" s="12" customFormat="1" ht="25.92" customHeight="1">
      <c r="A84" s="12"/>
      <c r="B84" s="205"/>
      <c r="C84" s="206"/>
      <c r="D84" s="207" t="s">
        <v>73</v>
      </c>
      <c r="E84" s="208" t="s">
        <v>101</v>
      </c>
      <c r="F84" s="208" t="s">
        <v>2196</v>
      </c>
      <c r="G84" s="206"/>
      <c r="H84" s="206"/>
      <c r="I84" s="209"/>
      <c r="J84" s="210">
        <f>BK84</f>
        <v>0</v>
      </c>
      <c r="K84" s="206"/>
      <c r="L84" s="211"/>
      <c r="M84" s="212"/>
      <c r="N84" s="213"/>
      <c r="O84" s="213"/>
      <c r="P84" s="214">
        <f>P85+P88+P91</f>
        <v>0</v>
      </c>
      <c r="Q84" s="213"/>
      <c r="R84" s="214">
        <f>R85+R88+R91</f>
        <v>0</v>
      </c>
      <c r="S84" s="213"/>
      <c r="T84" s="215">
        <f>T85+T88+T91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16" t="s">
        <v>167</v>
      </c>
      <c r="AT84" s="217" t="s">
        <v>73</v>
      </c>
      <c r="AU84" s="217" t="s">
        <v>74</v>
      </c>
      <c r="AY84" s="216" t="s">
        <v>142</v>
      </c>
      <c r="BK84" s="218">
        <f>BK85+BK88+BK91</f>
        <v>0</v>
      </c>
    </row>
    <row r="85" s="12" customFormat="1" ht="22.8" customHeight="1">
      <c r="A85" s="12"/>
      <c r="B85" s="205"/>
      <c r="C85" s="206"/>
      <c r="D85" s="207" t="s">
        <v>73</v>
      </c>
      <c r="E85" s="219" t="s">
        <v>2197</v>
      </c>
      <c r="F85" s="219" t="s">
        <v>2198</v>
      </c>
      <c r="G85" s="206"/>
      <c r="H85" s="206"/>
      <c r="I85" s="209"/>
      <c r="J85" s="220">
        <f>BK85</f>
        <v>0</v>
      </c>
      <c r="K85" s="206"/>
      <c r="L85" s="211"/>
      <c r="M85" s="212"/>
      <c r="N85" s="213"/>
      <c r="O85" s="213"/>
      <c r="P85" s="214">
        <f>SUM(P86:P87)</f>
        <v>0</v>
      </c>
      <c r="Q85" s="213"/>
      <c r="R85" s="214">
        <f>SUM(R86:R87)</f>
        <v>0</v>
      </c>
      <c r="S85" s="213"/>
      <c r="T85" s="215">
        <f>SUM(T86:T87)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16" t="s">
        <v>167</v>
      </c>
      <c r="AT85" s="217" t="s">
        <v>73</v>
      </c>
      <c r="AU85" s="217" t="s">
        <v>82</v>
      </c>
      <c r="AY85" s="216" t="s">
        <v>142</v>
      </c>
      <c r="BK85" s="218">
        <f>SUM(BK86:BK87)</f>
        <v>0</v>
      </c>
    </row>
    <row r="86" s="2" customFormat="1" ht="16.5" customHeight="1">
      <c r="A86" s="40"/>
      <c r="B86" s="41"/>
      <c r="C86" s="221" t="s">
        <v>82</v>
      </c>
      <c r="D86" s="221" t="s">
        <v>145</v>
      </c>
      <c r="E86" s="222" t="s">
        <v>2199</v>
      </c>
      <c r="F86" s="223" t="s">
        <v>2198</v>
      </c>
      <c r="G86" s="224" t="s">
        <v>2200</v>
      </c>
      <c r="H86" s="225">
        <v>1</v>
      </c>
      <c r="I86" s="226"/>
      <c r="J86" s="227">
        <f>ROUND(I86*H86,2)</f>
        <v>0</v>
      </c>
      <c r="K86" s="228"/>
      <c r="L86" s="46"/>
      <c r="M86" s="229" t="s">
        <v>19</v>
      </c>
      <c r="N86" s="230" t="s">
        <v>45</v>
      </c>
      <c r="O86" s="86"/>
      <c r="P86" s="231">
        <f>O86*H86</f>
        <v>0</v>
      </c>
      <c r="Q86" s="231">
        <v>0</v>
      </c>
      <c r="R86" s="231">
        <f>Q86*H86</f>
        <v>0</v>
      </c>
      <c r="S86" s="231">
        <v>0</v>
      </c>
      <c r="T86" s="232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33" t="s">
        <v>149</v>
      </c>
      <c r="AT86" s="233" t="s">
        <v>145</v>
      </c>
      <c r="AU86" s="233" t="s">
        <v>84</v>
      </c>
      <c r="AY86" s="19" t="s">
        <v>142</v>
      </c>
      <c r="BE86" s="234">
        <f>IF(N86="základní",J86,0)</f>
        <v>0</v>
      </c>
      <c r="BF86" s="234">
        <f>IF(N86="snížená",J86,0)</f>
        <v>0</v>
      </c>
      <c r="BG86" s="234">
        <f>IF(N86="zákl. přenesená",J86,0)</f>
        <v>0</v>
      </c>
      <c r="BH86" s="234">
        <f>IF(N86="sníž. přenesená",J86,0)</f>
        <v>0</v>
      </c>
      <c r="BI86" s="234">
        <f>IF(N86="nulová",J86,0)</f>
        <v>0</v>
      </c>
      <c r="BJ86" s="19" t="s">
        <v>82</v>
      </c>
      <c r="BK86" s="234">
        <f>ROUND(I86*H86,2)</f>
        <v>0</v>
      </c>
      <c r="BL86" s="19" t="s">
        <v>149</v>
      </c>
      <c r="BM86" s="233" t="s">
        <v>2201</v>
      </c>
    </row>
    <row r="87" s="2" customFormat="1">
      <c r="A87" s="40"/>
      <c r="B87" s="41"/>
      <c r="C87" s="42"/>
      <c r="D87" s="237" t="s">
        <v>157</v>
      </c>
      <c r="E87" s="42"/>
      <c r="F87" s="247" t="s">
        <v>2202</v>
      </c>
      <c r="G87" s="42"/>
      <c r="H87" s="42"/>
      <c r="I87" s="138"/>
      <c r="J87" s="42"/>
      <c r="K87" s="42"/>
      <c r="L87" s="46"/>
      <c r="M87" s="248"/>
      <c r="N87" s="249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157</v>
      </c>
      <c r="AU87" s="19" t="s">
        <v>84</v>
      </c>
    </row>
    <row r="88" s="12" customFormat="1" ht="22.8" customHeight="1">
      <c r="A88" s="12"/>
      <c r="B88" s="205"/>
      <c r="C88" s="206"/>
      <c r="D88" s="207" t="s">
        <v>73</v>
      </c>
      <c r="E88" s="219" t="s">
        <v>2203</v>
      </c>
      <c r="F88" s="219" t="s">
        <v>2204</v>
      </c>
      <c r="G88" s="206"/>
      <c r="H88" s="206"/>
      <c r="I88" s="209"/>
      <c r="J88" s="220">
        <f>BK88</f>
        <v>0</v>
      </c>
      <c r="K88" s="206"/>
      <c r="L88" s="211"/>
      <c r="M88" s="212"/>
      <c r="N88" s="213"/>
      <c r="O88" s="213"/>
      <c r="P88" s="214">
        <f>SUM(P89:P90)</f>
        <v>0</v>
      </c>
      <c r="Q88" s="213"/>
      <c r="R88" s="214">
        <f>SUM(R89:R90)</f>
        <v>0</v>
      </c>
      <c r="S88" s="213"/>
      <c r="T88" s="215">
        <f>SUM(T89:T90)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6" t="s">
        <v>167</v>
      </c>
      <c r="AT88" s="217" t="s">
        <v>73</v>
      </c>
      <c r="AU88" s="217" t="s">
        <v>82</v>
      </c>
      <c r="AY88" s="216" t="s">
        <v>142</v>
      </c>
      <c r="BK88" s="218">
        <f>SUM(BK89:BK90)</f>
        <v>0</v>
      </c>
    </row>
    <row r="89" s="2" customFormat="1" ht="16.5" customHeight="1">
      <c r="A89" s="40"/>
      <c r="B89" s="41"/>
      <c r="C89" s="221" t="s">
        <v>84</v>
      </c>
      <c r="D89" s="221" t="s">
        <v>145</v>
      </c>
      <c r="E89" s="222" t="s">
        <v>2205</v>
      </c>
      <c r="F89" s="223" t="s">
        <v>2206</v>
      </c>
      <c r="G89" s="224" t="s">
        <v>2200</v>
      </c>
      <c r="H89" s="225">
        <v>1</v>
      </c>
      <c r="I89" s="226"/>
      <c r="J89" s="227">
        <f>ROUND(I89*H89,2)</f>
        <v>0</v>
      </c>
      <c r="K89" s="228"/>
      <c r="L89" s="46"/>
      <c r="M89" s="229" t="s">
        <v>19</v>
      </c>
      <c r="N89" s="230" t="s">
        <v>45</v>
      </c>
      <c r="O89" s="86"/>
      <c r="P89" s="231">
        <f>O89*H89</f>
        <v>0</v>
      </c>
      <c r="Q89" s="231">
        <v>0</v>
      </c>
      <c r="R89" s="231">
        <f>Q89*H89</f>
        <v>0</v>
      </c>
      <c r="S89" s="231">
        <v>0</v>
      </c>
      <c r="T89" s="232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33" t="s">
        <v>149</v>
      </c>
      <c r="AT89" s="233" t="s">
        <v>145</v>
      </c>
      <c r="AU89" s="233" t="s">
        <v>84</v>
      </c>
      <c r="AY89" s="19" t="s">
        <v>142</v>
      </c>
      <c r="BE89" s="234">
        <f>IF(N89="základní",J89,0)</f>
        <v>0</v>
      </c>
      <c r="BF89" s="234">
        <f>IF(N89="snížená",J89,0)</f>
        <v>0</v>
      </c>
      <c r="BG89" s="234">
        <f>IF(N89="zákl. přenesená",J89,0)</f>
        <v>0</v>
      </c>
      <c r="BH89" s="234">
        <f>IF(N89="sníž. přenesená",J89,0)</f>
        <v>0</v>
      </c>
      <c r="BI89" s="234">
        <f>IF(N89="nulová",J89,0)</f>
        <v>0</v>
      </c>
      <c r="BJ89" s="19" t="s">
        <v>82</v>
      </c>
      <c r="BK89" s="234">
        <f>ROUND(I89*H89,2)</f>
        <v>0</v>
      </c>
      <c r="BL89" s="19" t="s">
        <v>149</v>
      </c>
      <c r="BM89" s="233" t="s">
        <v>2207</v>
      </c>
    </row>
    <row r="90" s="2" customFormat="1">
      <c r="A90" s="40"/>
      <c r="B90" s="41"/>
      <c r="C90" s="42"/>
      <c r="D90" s="237" t="s">
        <v>157</v>
      </c>
      <c r="E90" s="42"/>
      <c r="F90" s="247" t="s">
        <v>2208</v>
      </c>
      <c r="G90" s="42"/>
      <c r="H90" s="42"/>
      <c r="I90" s="138"/>
      <c r="J90" s="42"/>
      <c r="K90" s="42"/>
      <c r="L90" s="46"/>
      <c r="M90" s="248"/>
      <c r="N90" s="249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157</v>
      </c>
      <c r="AU90" s="19" t="s">
        <v>84</v>
      </c>
    </row>
    <row r="91" s="12" customFormat="1" ht="22.8" customHeight="1">
      <c r="A91" s="12"/>
      <c r="B91" s="205"/>
      <c r="C91" s="206"/>
      <c r="D91" s="207" t="s">
        <v>73</v>
      </c>
      <c r="E91" s="219" t="s">
        <v>2209</v>
      </c>
      <c r="F91" s="219" t="s">
        <v>2210</v>
      </c>
      <c r="G91" s="206"/>
      <c r="H91" s="206"/>
      <c r="I91" s="209"/>
      <c r="J91" s="220">
        <f>BK91</f>
        <v>0</v>
      </c>
      <c r="K91" s="206"/>
      <c r="L91" s="211"/>
      <c r="M91" s="212"/>
      <c r="N91" s="213"/>
      <c r="O91" s="213"/>
      <c r="P91" s="214">
        <f>P92</f>
        <v>0</v>
      </c>
      <c r="Q91" s="213"/>
      <c r="R91" s="214">
        <f>R92</f>
        <v>0</v>
      </c>
      <c r="S91" s="213"/>
      <c r="T91" s="215">
        <f>T92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6" t="s">
        <v>167</v>
      </c>
      <c r="AT91" s="217" t="s">
        <v>73</v>
      </c>
      <c r="AU91" s="217" t="s">
        <v>82</v>
      </c>
      <c r="AY91" s="216" t="s">
        <v>142</v>
      </c>
      <c r="BK91" s="218">
        <f>BK92</f>
        <v>0</v>
      </c>
    </row>
    <row r="92" s="2" customFormat="1" ht="16.5" customHeight="1">
      <c r="A92" s="40"/>
      <c r="B92" s="41"/>
      <c r="C92" s="221" t="s">
        <v>143</v>
      </c>
      <c r="D92" s="221" t="s">
        <v>145</v>
      </c>
      <c r="E92" s="222" t="s">
        <v>2211</v>
      </c>
      <c r="F92" s="223" t="s">
        <v>2212</v>
      </c>
      <c r="G92" s="224" t="s">
        <v>2200</v>
      </c>
      <c r="H92" s="225">
        <v>1</v>
      </c>
      <c r="I92" s="226"/>
      <c r="J92" s="227">
        <f>ROUND(I92*H92,2)</f>
        <v>0</v>
      </c>
      <c r="K92" s="228"/>
      <c r="L92" s="46"/>
      <c r="M92" s="302" t="s">
        <v>19</v>
      </c>
      <c r="N92" s="303" t="s">
        <v>45</v>
      </c>
      <c r="O92" s="296"/>
      <c r="P92" s="300">
        <f>O92*H92</f>
        <v>0</v>
      </c>
      <c r="Q92" s="300">
        <v>0</v>
      </c>
      <c r="R92" s="300">
        <f>Q92*H92</f>
        <v>0</v>
      </c>
      <c r="S92" s="300">
        <v>0</v>
      </c>
      <c r="T92" s="301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33" t="s">
        <v>149</v>
      </c>
      <c r="AT92" s="233" t="s">
        <v>145</v>
      </c>
      <c r="AU92" s="233" t="s">
        <v>84</v>
      </c>
      <c r="AY92" s="19" t="s">
        <v>142</v>
      </c>
      <c r="BE92" s="234">
        <f>IF(N92="základní",J92,0)</f>
        <v>0</v>
      </c>
      <c r="BF92" s="234">
        <f>IF(N92="snížená",J92,0)</f>
        <v>0</v>
      </c>
      <c r="BG92" s="234">
        <f>IF(N92="zákl. přenesená",J92,0)</f>
        <v>0</v>
      </c>
      <c r="BH92" s="234">
        <f>IF(N92="sníž. přenesená",J92,0)</f>
        <v>0</v>
      </c>
      <c r="BI92" s="234">
        <f>IF(N92="nulová",J92,0)</f>
        <v>0</v>
      </c>
      <c r="BJ92" s="19" t="s">
        <v>82</v>
      </c>
      <c r="BK92" s="234">
        <f>ROUND(I92*H92,2)</f>
        <v>0</v>
      </c>
      <c r="BL92" s="19" t="s">
        <v>149</v>
      </c>
      <c r="BM92" s="233" t="s">
        <v>2213</v>
      </c>
    </row>
    <row r="93" s="2" customFormat="1" ht="6.96" customHeight="1">
      <c r="A93" s="40"/>
      <c r="B93" s="61"/>
      <c r="C93" s="62"/>
      <c r="D93" s="62"/>
      <c r="E93" s="62"/>
      <c r="F93" s="62"/>
      <c r="G93" s="62"/>
      <c r="H93" s="62"/>
      <c r="I93" s="168"/>
      <c r="J93" s="62"/>
      <c r="K93" s="62"/>
      <c r="L93" s="46"/>
      <c r="M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</sheetData>
  <sheetProtection sheet="1" autoFilter="0" formatColumns="0" formatRows="0" objects="1" scenarios="1" spinCount="100000" saltValue="/3z2MQOzsfed6mvm4aRuetLqGiZip+l8nxEZLM/XK45O/+0H5jH/v1y5gD06yLxdhVh4HsVmftXL85m1+6D3KQ==" hashValue="0tYSc5zhZ/r+CGOTz1qM8ieJL0tJ7uM7YMxLbdCQ/m55P34alZVBaUMUb/SlCg+pa+YtryX2+0efe0Ywx1TiGQ==" algorithmName="SHA-512" password="CC35"/>
  <autoFilter ref="C82:K92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304" customWidth="1"/>
    <col min="2" max="2" width="1.667969" style="304" customWidth="1"/>
    <col min="3" max="4" width="5" style="304" customWidth="1"/>
    <col min="5" max="5" width="11.66016" style="304" customWidth="1"/>
    <col min="6" max="6" width="9.160156" style="304" customWidth="1"/>
    <col min="7" max="7" width="5" style="304" customWidth="1"/>
    <col min="8" max="8" width="77.83203" style="304" customWidth="1"/>
    <col min="9" max="10" width="20" style="304" customWidth="1"/>
    <col min="11" max="11" width="1.667969" style="304" customWidth="1"/>
  </cols>
  <sheetData>
    <row r="1" s="1" customFormat="1" ht="37.5" customHeight="1"/>
    <row r="2" s="1" customFormat="1" ht="7.5" customHeight="1">
      <c r="B2" s="305"/>
      <c r="C2" s="306"/>
      <c r="D2" s="306"/>
      <c r="E2" s="306"/>
      <c r="F2" s="306"/>
      <c r="G2" s="306"/>
      <c r="H2" s="306"/>
      <c r="I2" s="306"/>
      <c r="J2" s="306"/>
      <c r="K2" s="307"/>
    </row>
    <row r="3" s="17" customFormat="1" ht="45" customHeight="1">
      <c r="B3" s="308"/>
      <c r="C3" s="309" t="s">
        <v>2214</v>
      </c>
      <c r="D3" s="309"/>
      <c r="E3" s="309"/>
      <c r="F3" s="309"/>
      <c r="G3" s="309"/>
      <c r="H3" s="309"/>
      <c r="I3" s="309"/>
      <c r="J3" s="309"/>
      <c r="K3" s="310"/>
    </row>
    <row r="4" s="1" customFormat="1" ht="25.5" customHeight="1">
      <c r="B4" s="311"/>
      <c r="C4" s="312" t="s">
        <v>2215</v>
      </c>
      <c r="D4" s="312"/>
      <c r="E4" s="312"/>
      <c r="F4" s="312"/>
      <c r="G4" s="312"/>
      <c r="H4" s="312"/>
      <c r="I4" s="312"/>
      <c r="J4" s="312"/>
      <c r="K4" s="313"/>
    </row>
    <row r="5" s="1" customFormat="1" ht="5.25" customHeight="1">
      <c r="B5" s="311"/>
      <c r="C5" s="314"/>
      <c r="D5" s="314"/>
      <c r="E5" s="314"/>
      <c r="F5" s="314"/>
      <c r="G5" s="314"/>
      <c r="H5" s="314"/>
      <c r="I5" s="314"/>
      <c r="J5" s="314"/>
      <c r="K5" s="313"/>
    </row>
    <row r="6" s="1" customFormat="1" ht="15" customHeight="1">
      <c r="B6" s="311"/>
      <c r="C6" s="315" t="s">
        <v>2216</v>
      </c>
      <c r="D6" s="315"/>
      <c r="E6" s="315"/>
      <c r="F6" s="315"/>
      <c r="G6" s="315"/>
      <c r="H6" s="315"/>
      <c r="I6" s="315"/>
      <c r="J6" s="315"/>
      <c r="K6" s="313"/>
    </row>
    <row r="7" s="1" customFormat="1" ht="15" customHeight="1">
      <c r="B7" s="316"/>
      <c r="C7" s="315" t="s">
        <v>2217</v>
      </c>
      <c r="D7" s="315"/>
      <c r="E7" s="315"/>
      <c r="F7" s="315"/>
      <c r="G7" s="315"/>
      <c r="H7" s="315"/>
      <c r="I7" s="315"/>
      <c r="J7" s="315"/>
      <c r="K7" s="313"/>
    </row>
    <row r="8" s="1" customFormat="1" ht="12.75" customHeight="1">
      <c r="B8" s="316"/>
      <c r="C8" s="315"/>
      <c r="D8" s="315"/>
      <c r="E8" s="315"/>
      <c r="F8" s="315"/>
      <c r="G8" s="315"/>
      <c r="H8" s="315"/>
      <c r="I8" s="315"/>
      <c r="J8" s="315"/>
      <c r="K8" s="313"/>
    </row>
    <row r="9" s="1" customFormat="1" ht="15" customHeight="1">
      <c r="B9" s="316"/>
      <c r="C9" s="315" t="s">
        <v>2218</v>
      </c>
      <c r="D9" s="315"/>
      <c r="E9" s="315"/>
      <c r="F9" s="315"/>
      <c r="G9" s="315"/>
      <c r="H9" s="315"/>
      <c r="I9" s="315"/>
      <c r="J9" s="315"/>
      <c r="K9" s="313"/>
    </row>
    <row r="10" s="1" customFormat="1" ht="15" customHeight="1">
      <c r="B10" s="316"/>
      <c r="C10" s="315"/>
      <c r="D10" s="315" t="s">
        <v>2219</v>
      </c>
      <c r="E10" s="315"/>
      <c r="F10" s="315"/>
      <c r="G10" s="315"/>
      <c r="H10" s="315"/>
      <c r="I10" s="315"/>
      <c r="J10" s="315"/>
      <c r="K10" s="313"/>
    </row>
    <row r="11" s="1" customFormat="1" ht="15" customHeight="1">
      <c r="B11" s="316"/>
      <c r="C11" s="317"/>
      <c r="D11" s="315" t="s">
        <v>2220</v>
      </c>
      <c r="E11" s="315"/>
      <c r="F11" s="315"/>
      <c r="G11" s="315"/>
      <c r="H11" s="315"/>
      <c r="I11" s="315"/>
      <c r="J11" s="315"/>
      <c r="K11" s="313"/>
    </row>
    <row r="12" s="1" customFormat="1" ht="15" customHeight="1">
      <c r="B12" s="316"/>
      <c r="C12" s="317"/>
      <c r="D12" s="315"/>
      <c r="E12" s="315"/>
      <c r="F12" s="315"/>
      <c r="G12" s="315"/>
      <c r="H12" s="315"/>
      <c r="I12" s="315"/>
      <c r="J12" s="315"/>
      <c r="K12" s="313"/>
    </row>
    <row r="13" s="1" customFormat="1" ht="15" customHeight="1">
      <c r="B13" s="316"/>
      <c r="C13" s="317"/>
      <c r="D13" s="318" t="s">
        <v>2221</v>
      </c>
      <c r="E13" s="315"/>
      <c r="F13" s="315"/>
      <c r="G13" s="315"/>
      <c r="H13" s="315"/>
      <c r="I13" s="315"/>
      <c r="J13" s="315"/>
      <c r="K13" s="313"/>
    </row>
    <row r="14" s="1" customFormat="1" ht="12.75" customHeight="1">
      <c r="B14" s="316"/>
      <c r="C14" s="317"/>
      <c r="D14" s="317"/>
      <c r="E14" s="317"/>
      <c r="F14" s="317"/>
      <c r="G14" s="317"/>
      <c r="H14" s="317"/>
      <c r="I14" s="317"/>
      <c r="J14" s="317"/>
      <c r="K14" s="313"/>
    </row>
    <row r="15" s="1" customFormat="1" ht="15" customHeight="1">
      <c r="B15" s="316"/>
      <c r="C15" s="317"/>
      <c r="D15" s="315" t="s">
        <v>2222</v>
      </c>
      <c r="E15" s="315"/>
      <c r="F15" s="315"/>
      <c r="G15" s="315"/>
      <c r="H15" s="315"/>
      <c r="I15" s="315"/>
      <c r="J15" s="315"/>
      <c r="K15" s="313"/>
    </row>
    <row r="16" s="1" customFormat="1" ht="15" customHeight="1">
      <c r="B16" s="316"/>
      <c r="C16" s="317"/>
      <c r="D16" s="315" t="s">
        <v>2223</v>
      </c>
      <c r="E16" s="315"/>
      <c r="F16" s="315"/>
      <c r="G16" s="315"/>
      <c r="H16" s="315"/>
      <c r="I16" s="315"/>
      <c r="J16" s="315"/>
      <c r="K16" s="313"/>
    </row>
    <row r="17" s="1" customFormat="1" ht="15" customHeight="1">
      <c r="B17" s="316"/>
      <c r="C17" s="317"/>
      <c r="D17" s="315" t="s">
        <v>2224</v>
      </c>
      <c r="E17" s="315"/>
      <c r="F17" s="315"/>
      <c r="G17" s="315"/>
      <c r="H17" s="315"/>
      <c r="I17" s="315"/>
      <c r="J17" s="315"/>
      <c r="K17" s="313"/>
    </row>
    <row r="18" s="1" customFormat="1" ht="15" customHeight="1">
      <c r="B18" s="316"/>
      <c r="C18" s="317"/>
      <c r="D18" s="317"/>
      <c r="E18" s="319" t="s">
        <v>81</v>
      </c>
      <c r="F18" s="315" t="s">
        <v>2225</v>
      </c>
      <c r="G18" s="315"/>
      <c r="H18" s="315"/>
      <c r="I18" s="315"/>
      <c r="J18" s="315"/>
      <c r="K18" s="313"/>
    </row>
    <row r="19" s="1" customFormat="1" ht="15" customHeight="1">
      <c r="B19" s="316"/>
      <c r="C19" s="317"/>
      <c r="D19" s="317"/>
      <c r="E19" s="319" t="s">
        <v>2226</v>
      </c>
      <c r="F19" s="315" t="s">
        <v>2227</v>
      </c>
      <c r="G19" s="315"/>
      <c r="H19" s="315"/>
      <c r="I19" s="315"/>
      <c r="J19" s="315"/>
      <c r="K19" s="313"/>
    </row>
    <row r="20" s="1" customFormat="1" ht="15" customHeight="1">
      <c r="B20" s="316"/>
      <c r="C20" s="317"/>
      <c r="D20" s="317"/>
      <c r="E20" s="319" t="s">
        <v>2228</v>
      </c>
      <c r="F20" s="315" t="s">
        <v>2229</v>
      </c>
      <c r="G20" s="315"/>
      <c r="H20" s="315"/>
      <c r="I20" s="315"/>
      <c r="J20" s="315"/>
      <c r="K20" s="313"/>
    </row>
    <row r="21" s="1" customFormat="1" ht="15" customHeight="1">
      <c r="B21" s="316"/>
      <c r="C21" s="317"/>
      <c r="D21" s="317"/>
      <c r="E21" s="319" t="s">
        <v>2230</v>
      </c>
      <c r="F21" s="315" t="s">
        <v>2231</v>
      </c>
      <c r="G21" s="315"/>
      <c r="H21" s="315"/>
      <c r="I21" s="315"/>
      <c r="J21" s="315"/>
      <c r="K21" s="313"/>
    </row>
    <row r="22" s="1" customFormat="1" ht="15" customHeight="1">
      <c r="B22" s="316"/>
      <c r="C22" s="317"/>
      <c r="D22" s="317"/>
      <c r="E22" s="319" t="s">
        <v>728</v>
      </c>
      <c r="F22" s="315" t="s">
        <v>2186</v>
      </c>
      <c r="G22" s="315"/>
      <c r="H22" s="315"/>
      <c r="I22" s="315"/>
      <c r="J22" s="315"/>
      <c r="K22" s="313"/>
    </row>
    <row r="23" s="1" customFormat="1" ht="15" customHeight="1">
      <c r="B23" s="316"/>
      <c r="C23" s="317"/>
      <c r="D23" s="317"/>
      <c r="E23" s="319" t="s">
        <v>2232</v>
      </c>
      <c r="F23" s="315" t="s">
        <v>2233</v>
      </c>
      <c r="G23" s="315"/>
      <c r="H23" s="315"/>
      <c r="I23" s="315"/>
      <c r="J23" s="315"/>
      <c r="K23" s="313"/>
    </row>
    <row r="24" s="1" customFormat="1" ht="12.75" customHeight="1">
      <c r="B24" s="316"/>
      <c r="C24" s="317"/>
      <c r="D24" s="317"/>
      <c r="E24" s="317"/>
      <c r="F24" s="317"/>
      <c r="G24" s="317"/>
      <c r="H24" s="317"/>
      <c r="I24" s="317"/>
      <c r="J24" s="317"/>
      <c r="K24" s="313"/>
    </row>
    <row r="25" s="1" customFormat="1" ht="15" customHeight="1">
      <c r="B25" s="316"/>
      <c r="C25" s="315" t="s">
        <v>2234</v>
      </c>
      <c r="D25" s="315"/>
      <c r="E25" s="315"/>
      <c r="F25" s="315"/>
      <c r="G25" s="315"/>
      <c r="H25" s="315"/>
      <c r="I25" s="315"/>
      <c r="J25" s="315"/>
      <c r="K25" s="313"/>
    </row>
    <row r="26" s="1" customFormat="1" ht="15" customHeight="1">
      <c r="B26" s="316"/>
      <c r="C26" s="315" t="s">
        <v>2235</v>
      </c>
      <c r="D26" s="315"/>
      <c r="E26" s="315"/>
      <c r="F26" s="315"/>
      <c r="G26" s="315"/>
      <c r="H26" s="315"/>
      <c r="I26" s="315"/>
      <c r="J26" s="315"/>
      <c r="K26" s="313"/>
    </row>
    <row r="27" s="1" customFormat="1" ht="15" customHeight="1">
      <c r="B27" s="316"/>
      <c r="C27" s="315"/>
      <c r="D27" s="315" t="s">
        <v>2236</v>
      </c>
      <c r="E27" s="315"/>
      <c r="F27" s="315"/>
      <c r="G27" s="315"/>
      <c r="H27" s="315"/>
      <c r="I27" s="315"/>
      <c r="J27" s="315"/>
      <c r="K27" s="313"/>
    </row>
    <row r="28" s="1" customFormat="1" ht="15" customHeight="1">
      <c r="B28" s="316"/>
      <c r="C28" s="317"/>
      <c r="D28" s="315" t="s">
        <v>2237</v>
      </c>
      <c r="E28" s="315"/>
      <c r="F28" s="315"/>
      <c r="G28" s="315"/>
      <c r="H28" s="315"/>
      <c r="I28" s="315"/>
      <c r="J28" s="315"/>
      <c r="K28" s="313"/>
    </row>
    <row r="29" s="1" customFormat="1" ht="12.75" customHeight="1">
      <c r="B29" s="316"/>
      <c r="C29" s="317"/>
      <c r="D29" s="317"/>
      <c r="E29" s="317"/>
      <c r="F29" s="317"/>
      <c r="G29" s="317"/>
      <c r="H29" s="317"/>
      <c r="I29" s="317"/>
      <c r="J29" s="317"/>
      <c r="K29" s="313"/>
    </row>
    <row r="30" s="1" customFormat="1" ht="15" customHeight="1">
      <c r="B30" s="316"/>
      <c r="C30" s="317"/>
      <c r="D30" s="315" t="s">
        <v>2238</v>
      </c>
      <c r="E30" s="315"/>
      <c r="F30" s="315"/>
      <c r="G30" s="315"/>
      <c r="H30" s="315"/>
      <c r="I30" s="315"/>
      <c r="J30" s="315"/>
      <c r="K30" s="313"/>
    </row>
    <row r="31" s="1" customFormat="1" ht="15" customHeight="1">
      <c r="B31" s="316"/>
      <c r="C31" s="317"/>
      <c r="D31" s="315" t="s">
        <v>2239</v>
      </c>
      <c r="E31" s="315"/>
      <c r="F31" s="315"/>
      <c r="G31" s="315"/>
      <c r="H31" s="315"/>
      <c r="I31" s="315"/>
      <c r="J31" s="315"/>
      <c r="K31" s="313"/>
    </row>
    <row r="32" s="1" customFormat="1" ht="12.75" customHeight="1">
      <c r="B32" s="316"/>
      <c r="C32" s="317"/>
      <c r="D32" s="317"/>
      <c r="E32" s="317"/>
      <c r="F32" s="317"/>
      <c r="G32" s="317"/>
      <c r="H32" s="317"/>
      <c r="I32" s="317"/>
      <c r="J32" s="317"/>
      <c r="K32" s="313"/>
    </row>
    <row r="33" s="1" customFormat="1" ht="15" customHeight="1">
      <c r="B33" s="316"/>
      <c r="C33" s="317"/>
      <c r="D33" s="315" t="s">
        <v>2240</v>
      </c>
      <c r="E33" s="315"/>
      <c r="F33" s="315"/>
      <c r="G33" s="315"/>
      <c r="H33" s="315"/>
      <c r="I33" s="315"/>
      <c r="J33" s="315"/>
      <c r="K33" s="313"/>
    </row>
    <row r="34" s="1" customFormat="1" ht="15" customHeight="1">
      <c r="B34" s="316"/>
      <c r="C34" s="317"/>
      <c r="D34" s="315" t="s">
        <v>2241</v>
      </c>
      <c r="E34" s="315"/>
      <c r="F34" s="315"/>
      <c r="G34" s="315"/>
      <c r="H34" s="315"/>
      <c r="I34" s="315"/>
      <c r="J34" s="315"/>
      <c r="K34" s="313"/>
    </row>
    <row r="35" s="1" customFormat="1" ht="15" customHeight="1">
      <c r="B35" s="316"/>
      <c r="C35" s="317"/>
      <c r="D35" s="315" t="s">
        <v>2242</v>
      </c>
      <c r="E35" s="315"/>
      <c r="F35" s="315"/>
      <c r="G35" s="315"/>
      <c r="H35" s="315"/>
      <c r="I35" s="315"/>
      <c r="J35" s="315"/>
      <c r="K35" s="313"/>
    </row>
    <row r="36" s="1" customFormat="1" ht="15" customHeight="1">
      <c r="B36" s="316"/>
      <c r="C36" s="317"/>
      <c r="D36" s="315"/>
      <c r="E36" s="318" t="s">
        <v>128</v>
      </c>
      <c r="F36" s="315"/>
      <c r="G36" s="315" t="s">
        <v>2243</v>
      </c>
      <c r="H36" s="315"/>
      <c r="I36" s="315"/>
      <c r="J36" s="315"/>
      <c r="K36" s="313"/>
    </row>
    <row r="37" s="1" customFormat="1" ht="30.75" customHeight="1">
      <c r="B37" s="316"/>
      <c r="C37" s="317"/>
      <c r="D37" s="315"/>
      <c r="E37" s="318" t="s">
        <v>2244</v>
      </c>
      <c r="F37" s="315"/>
      <c r="G37" s="315" t="s">
        <v>2245</v>
      </c>
      <c r="H37" s="315"/>
      <c r="I37" s="315"/>
      <c r="J37" s="315"/>
      <c r="K37" s="313"/>
    </row>
    <row r="38" s="1" customFormat="1" ht="15" customHeight="1">
      <c r="B38" s="316"/>
      <c r="C38" s="317"/>
      <c r="D38" s="315"/>
      <c r="E38" s="318" t="s">
        <v>55</v>
      </c>
      <c r="F38" s="315"/>
      <c r="G38" s="315" t="s">
        <v>2246</v>
      </c>
      <c r="H38" s="315"/>
      <c r="I38" s="315"/>
      <c r="J38" s="315"/>
      <c r="K38" s="313"/>
    </row>
    <row r="39" s="1" customFormat="1" ht="15" customHeight="1">
      <c r="B39" s="316"/>
      <c r="C39" s="317"/>
      <c r="D39" s="315"/>
      <c r="E39" s="318" t="s">
        <v>56</v>
      </c>
      <c r="F39" s="315"/>
      <c r="G39" s="315" t="s">
        <v>2247</v>
      </c>
      <c r="H39" s="315"/>
      <c r="I39" s="315"/>
      <c r="J39" s="315"/>
      <c r="K39" s="313"/>
    </row>
    <row r="40" s="1" customFormat="1" ht="15" customHeight="1">
      <c r="B40" s="316"/>
      <c r="C40" s="317"/>
      <c r="D40" s="315"/>
      <c r="E40" s="318" t="s">
        <v>129</v>
      </c>
      <c r="F40" s="315"/>
      <c r="G40" s="315" t="s">
        <v>2248</v>
      </c>
      <c r="H40" s="315"/>
      <c r="I40" s="315"/>
      <c r="J40" s="315"/>
      <c r="K40" s="313"/>
    </row>
    <row r="41" s="1" customFormat="1" ht="15" customHeight="1">
      <c r="B41" s="316"/>
      <c r="C41" s="317"/>
      <c r="D41" s="315"/>
      <c r="E41" s="318" t="s">
        <v>130</v>
      </c>
      <c r="F41" s="315"/>
      <c r="G41" s="315" t="s">
        <v>2249</v>
      </c>
      <c r="H41" s="315"/>
      <c r="I41" s="315"/>
      <c r="J41" s="315"/>
      <c r="K41" s="313"/>
    </row>
    <row r="42" s="1" customFormat="1" ht="15" customHeight="1">
      <c r="B42" s="316"/>
      <c r="C42" s="317"/>
      <c r="D42" s="315"/>
      <c r="E42" s="318" t="s">
        <v>2250</v>
      </c>
      <c r="F42" s="315"/>
      <c r="G42" s="315" t="s">
        <v>2251</v>
      </c>
      <c r="H42" s="315"/>
      <c r="I42" s="315"/>
      <c r="J42" s="315"/>
      <c r="K42" s="313"/>
    </row>
    <row r="43" s="1" customFormat="1" ht="15" customHeight="1">
      <c r="B43" s="316"/>
      <c r="C43" s="317"/>
      <c r="D43" s="315"/>
      <c r="E43" s="318"/>
      <c r="F43" s="315"/>
      <c r="G43" s="315" t="s">
        <v>2252</v>
      </c>
      <c r="H43" s="315"/>
      <c r="I43" s="315"/>
      <c r="J43" s="315"/>
      <c r="K43" s="313"/>
    </row>
    <row r="44" s="1" customFormat="1" ht="15" customHeight="1">
      <c r="B44" s="316"/>
      <c r="C44" s="317"/>
      <c r="D44" s="315"/>
      <c r="E44" s="318" t="s">
        <v>2253</v>
      </c>
      <c r="F44" s="315"/>
      <c r="G44" s="315" t="s">
        <v>2254</v>
      </c>
      <c r="H44" s="315"/>
      <c r="I44" s="315"/>
      <c r="J44" s="315"/>
      <c r="K44" s="313"/>
    </row>
    <row r="45" s="1" customFormat="1" ht="15" customHeight="1">
      <c r="B45" s="316"/>
      <c r="C45" s="317"/>
      <c r="D45" s="315"/>
      <c r="E45" s="318" t="s">
        <v>132</v>
      </c>
      <c r="F45" s="315"/>
      <c r="G45" s="315" t="s">
        <v>2255</v>
      </c>
      <c r="H45" s="315"/>
      <c r="I45" s="315"/>
      <c r="J45" s="315"/>
      <c r="K45" s="313"/>
    </row>
    <row r="46" s="1" customFormat="1" ht="12.75" customHeight="1">
      <c r="B46" s="316"/>
      <c r="C46" s="317"/>
      <c r="D46" s="315"/>
      <c r="E46" s="315"/>
      <c r="F46" s="315"/>
      <c r="G46" s="315"/>
      <c r="H46" s="315"/>
      <c r="I46" s="315"/>
      <c r="J46" s="315"/>
      <c r="K46" s="313"/>
    </row>
    <row r="47" s="1" customFormat="1" ht="15" customHeight="1">
      <c r="B47" s="316"/>
      <c r="C47" s="317"/>
      <c r="D47" s="315" t="s">
        <v>2256</v>
      </c>
      <c r="E47" s="315"/>
      <c r="F47" s="315"/>
      <c r="G47" s="315"/>
      <c r="H47" s="315"/>
      <c r="I47" s="315"/>
      <c r="J47" s="315"/>
      <c r="K47" s="313"/>
    </row>
    <row r="48" s="1" customFormat="1" ht="15" customHeight="1">
      <c r="B48" s="316"/>
      <c r="C48" s="317"/>
      <c r="D48" s="317"/>
      <c r="E48" s="315" t="s">
        <v>2257</v>
      </c>
      <c r="F48" s="315"/>
      <c r="G48" s="315"/>
      <c r="H48" s="315"/>
      <c r="I48" s="315"/>
      <c r="J48" s="315"/>
      <c r="K48" s="313"/>
    </row>
    <row r="49" s="1" customFormat="1" ht="15" customHeight="1">
      <c r="B49" s="316"/>
      <c r="C49" s="317"/>
      <c r="D49" s="317"/>
      <c r="E49" s="315" t="s">
        <v>2258</v>
      </c>
      <c r="F49" s="315"/>
      <c r="G49" s="315"/>
      <c r="H49" s="315"/>
      <c r="I49" s="315"/>
      <c r="J49" s="315"/>
      <c r="K49" s="313"/>
    </row>
    <row r="50" s="1" customFormat="1" ht="15" customHeight="1">
      <c r="B50" s="316"/>
      <c r="C50" s="317"/>
      <c r="D50" s="317"/>
      <c r="E50" s="315" t="s">
        <v>2259</v>
      </c>
      <c r="F50" s="315"/>
      <c r="G50" s="315"/>
      <c r="H50" s="315"/>
      <c r="I50" s="315"/>
      <c r="J50" s="315"/>
      <c r="K50" s="313"/>
    </row>
    <row r="51" s="1" customFormat="1" ht="15" customHeight="1">
      <c r="B51" s="316"/>
      <c r="C51" s="317"/>
      <c r="D51" s="315" t="s">
        <v>2260</v>
      </c>
      <c r="E51" s="315"/>
      <c r="F51" s="315"/>
      <c r="G51" s="315"/>
      <c r="H51" s="315"/>
      <c r="I51" s="315"/>
      <c r="J51" s="315"/>
      <c r="K51" s="313"/>
    </row>
    <row r="52" s="1" customFormat="1" ht="25.5" customHeight="1">
      <c r="B52" s="311"/>
      <c r="C52" s="312" t="s">
        <v>2261</v>
      </c>
      <c r="D52" s="312"/>
      <c r="E52" s="312"/>
      <c r="F52" s="312"/>
      <c r="G52" s="312"/>
      <c r="H52" s="312"/>
      <c r="I52" s="312"/>
      <c r="J52" s="312"/>
      <c r="K52" s="313"/>
    </row>
    <row r="53" s="1" customFormat="1" ht="5.25" customHeight="1">
      <c r="B53" s="311"/>
      <c r="C53" s="314"/>
      <c r="D53" s="314"/>
      <c r="E53" s="314"/>
      <c r="F53" s="314"/>
      <c r="G53" s="314"/>
      <c r="H53" s="314"/>
      <c r="I53" s="314"/>
      <c r="J53" s="314"/>
      <c r="K53" s="313"/>
    </row>
    <row r="54" s="1" customFormat="1" ht="15" customHeight="1">
      <c r="B54" s="311"/>
      <c r="C54" s="315" t="s">
        <v>2262</v>
      </c>
      <c r="D54" s="315"/>
      <c r="E54" s="315"/>
      <c r="F54" s="315"/>
      <c r="G54" s="315"/>
      <c r="H54" s="315"/>
      <c r="I54" s="315"/>
      <c r="J54" s="315"/>
      <c r="K54" s="313"/>
    </row>
    <row r="55" s="1" customFormat="1" ht="15" customHeight="1">
      <c r="B55" s="311"/>
      <c r="C55" s="315" t="s">
        <v>2263</v>
      </c>
      <c r="D55" s="315"/>
      <c r="E55" s="315"/>
      <c r="F55" s="315"/>
      <c r="G55" s="315"/>
      <c r="H55" s="315"/>
      <c r="I55" s="315"/>
      <c r="J55" s="315"/>
      <c r="K55" s="313"/>
    </row>
    <row r="56" s="1" customFormat="1" ht="12.75" customHeight="1">
      <c r="B56" s="311"/>
      <c r="C56" s="315"/>
      <c r="D56" s="315"/>
      <c r="E56" s="315"/>
      <c r="F56" s="315"/>
      <c r="G56" s="315"/>
      <c r="H56" s="315"/>
      <c r="I56" s="315"/>
      <c r="J56" s="315"/>
      <c r="K56" s="313"/>
    </row>
    <row r="57" s="1" customFormat="1" ht="15" customHeight="1">
      <c r="B57" s="311"/>
      <c r="C57" s="315" t="s">
        <v>2264</v>
      </c>
      <c r="D57" s="315"/>
      <c r="E57" s="315"/>
      <c r="F57" s="315"/>
      <c r="G57" s="315"/>
      <c r="H57" s="315"/>
      <c r="I57" s="315"/>
      <c r="J57" s="315"/>
      <c r="K57" s="313"/>
    </row>
    <row r="58" s="1" customFormat="1" ht="15" customHeight="1">
      <c r="B58" s="311"/>
      <c r="C58" s="317"/>
      <c r="D58" s="315" t="s">
        <v>2265</v>
      </c>
      <c r="E58" s="315"/>
      <c r="F58" s="315"/>
      <c r="G58" s="315"/>
      <c r="H58" s="315"/>
      <c r="I58" s="315"/>
      <c r="J58" s="315"/>
      <c r="K58" s="313"/>
    </row>
    <row r="59" s="1" customFormat="1" ht="15" customHeight="1">
      <c r="B59" s="311"/>
      <c r="C59" s="317"/>
      <c r="D59" s="315" t="s">
        <v>2266</v>
      </c>
      <c r="E59" s="315"/>
      <c r="F59" s="315"/>
      <c r="G59" s="315"/>
      <c r="H59" s="315"/>
      <c r="I59" s="315"/>
      <c r="J59" s="315"/>
      <c r="K59" s="313"/>
    </row>
    <row r="60" s="1" customFormat="1" ht="15" customHeight="1">
      <c r="B60" s="311"/>
      <c r="C60" s="317"/>
      <c r="D60" s="315" t="s">
        <v>2267</v>
      </c>
      <c r="E60" s="315"/>
      <c r="F60" s="315"/>
      <c r="G60" s="315"/>
      <c r="H60" s="315"/>
      <c r="I60" s="315"/>
      <c r="J60" s="315"/>
      <c r="K60" s="313"/>
    </row>
    <row r="61" s="1" customFormat="1" ht="15" customHeight="1">
      <c r="B61" s="311"/>
      <c r="C61" s="317"/>
      <c r="D61" s="315" t="s">
        <v>2268</v>
      </c>
      <c r="E61" s="315"/>
      <c r="F61" s="315"/>
      <c r="G61" s="315"/>
      <c r="H61" s="315"/>
      <c r="I61" s="315"/>
      <c r="J61" s="315"/>
      <c r="K61" s="313"/>
    </row>
    <row r="62" s="1" customFormat="1" ht="15" customHeight="1">
      <c r="B62" s="311"/>
      <c r="C62" s="317"/>
      <c r="D62" s="320" t="s">
        <v>2269</v>
      </c>
      <c r="E62" s="320"/>
      <c r="F62" s="320"/>
      <c r="G62" s="320"/>
      <c r="H62" s="320"/>
      <c r="I62" s="320"/>
      <c r="J62" s="320"/>
      <c r="K62" s="313"/>
    </row>
    <row r="63" s="1" customFormat="1" ht="15" customHeight="1">
      <c r="B63" s="311"/>
      <c r="C63" s="317"/>
      <c r="D63" s="315" t="s">
        <v>2270</v>
      </c>
      <c r="E63" s="315"/>
      <c r="F63" s="315"/>
      <c r="G63" s="315"/>
      <c r="H63" s="315"/>
      <c r="I63" s="315"/>
      <c r="J63" s="315"/>
      <c r="K63" s="313"/>
    </row>
    <row r="64" s="1" customFormat="1" ht="12.75" customHeight="1">
      <c r="B64" s="311"/>
      <c r="C64" s="317"/>
      <c r="D64" s="317"/>
      <c r="E64" s="321"/>
      <c r="F64" s="317"/>
      <c r="G64" s="317"/>
      <c r="H64" s="317"/>
      <c r="I64" s="317"/>
      <c r="J64" s="317"/>
      <c r="K64" s="313"/>
    </row>
    <row r="65" s="1" customFormat="1" ht="15" customHeight="1">
      <c r="B65" s="311"/>
      <c r="C65" s="317"/>
      <c r="D65" s="315" t="s">
        <v>2271</v>
      </c>
      <c r="E65" s="315"/>
      <c r="F65" s="315"/>
      <c r="G65" s="315"/>
      <c r="H65" s="315"/>
      <c r="I65" s="315"/>
      <c r="J65" s="315"/>
      <c r="K65" s="313"/>
    </row>
    <row r="66" s="1" customFormat="1" ht="15" customHeight="1">
      <c r="B66" s="311"/>
      <c r="C66" s="317"/>
      <c r="D66" s="320" t="s">
        <v>2272</v>
      </c>
      <c r="E66" s="320"/>
      <c r="F66" s="320"/>
      <c r="G66" s="320"/>
      <c r="H66" s="320"/>
      <c r="I66" s="320"/>
      <c r="J66" s="320"/>
      <c r="K66" s="313"/>
    </row>
    <row r="67" s="1" customFormat="1" ht="15" customHeight="1">
      <c r="B67" s="311"/>
      <c r="C67" s="317"/>
      <c r="D67" s="315" t="s">
        <v>2273</v>
      </c>
      <c r="E67" s="315"/>
      <c r="F67" s="315"/>
      <c r="G67" s="315"/>
      <c r="H67" s="315"/>
      <c r="I67" s="315"/>
      <c r="J67" s="315"/>
      <c r="K67" s="313"/>
    </row>
    <row r="68" s="1" customFormat="1" ht="15" customHeight="1">
      <c r="B68" s="311"/>
      <c r="C68" s="317"/>
      <c r="D68" s="315" t="s">
        <v>2274</v>
      </c>
      <c r="E68" s="315"/>
      <c r="F68" s="315"/>
      <c r="G68" s="315"/>
      <c r="H68" s="315"/>
      <c r="I68" s="315"/>
      <c r="J68" s="315"/>
      <c r="K68" s="313"/>
    </row>
    <row r="69" s="1" customFormat="1" ht="15" customHeight="1">
      <c r="B69" s="311"/>
      <c r="C69" s="317"/>
      <c r="D69" s="315" t="s">
        <v>2275</v>
      </c>
      <c r="E69" s="315"/>
      <c r="F69" s="315"/>
      <c r="G69" s="315"/>
      <c r="H69" s="315"/>
      <c r="I69" s="315"/>
      <c r="J69" s="315"/>
      <c r="K69" s="313"/>
    </row>
    <row r="70" s="1" customFormat="1" ht="15" customHeight="1">
      <c r="B70" s="311"/>
      <c r="C70" s="317"/>
      <c r="D70" s="315" t="s">
        <v>2276</v>
      </c>
      <c r="E70" s="315"/>
      <c r="F70" s="315"/>
      <c r="G70" s="315"/>
      <c r="H70" s="315"/>
      <c r="I70" s="315"/>
      <c r="J70" s="315"/>
      <c r="K70" s="313"/>
    </row>
    <row r="71" s="1" customFormat="1" ht="12.75" customHeight="1">
      <c r="B71" s="322"/>
      <c r="C71" s="323"/>
      <c r="D71" s="323"/>
      <c r="E71" s="323"/>
      <c r="F71" s="323"/>
      <c r="G71" s="323"/>
      <c r="H71" s="323"/>
      <c r="I71" s="323"/>
      <c r="J71" s="323"/>
      <c r="K71" s="324"/>
    </row>
    <row r="72" s="1" customFormat="1" ht="18.75" customHeight="1">
      <c r="B72" s="325"/>
      <c r="C72" s="325"/>
      <c r="D72" s="325"/>
      <c r="E72" s="325"/>
      <c r="F72" s="325"/>
      <c r="G72" s="325"/>
      <c r="H72" s="325"/>
      <c r="I72" s="325"/>
      <c r="J72" s="325"/>
      <c r="K72" s="326"/>
    </row>
    <row r="73" s="1" customFormat="1" ht="18.75" customHeight="1">
      <c r="B73" s="326"/>
      <c r="C73" s="326"/>
      <c r="D73" s="326"/>
      <c r="E73" s="326"/>
      <c r="F73" s="326"/>
      <c r="G73" s="326"/>
      <c r="H73" s="326"/>
      <c r="I73" s="326"/>
      <c r="J73" s="326"/>
      <c r="K73" s="326"/>
    </row>
    <row r="74" s="1" customFormat="1" ht="7.5" customHeight="1">
      <c r="B74" s="327"/>
      <c r="C74" s="328"/>
      <c r="D74" s="328"/>
      <c r="E74" s="328"/>
      <c r="F74" s="328"/>
      <c r="G74" s="328"/>
      <c r="H74" s="328"/>
      <c r="I74" s="328"/>
      <c r="J74" s="328"/>
      <c r="K74" s="329"/>
    </row>
    <row r="75" s="1" customFormat="1" ht="45" customHeight="1">
      <c r="B75" s="330"/>
      <c r="C75" s="331" t="s">
        <v>2277</v>
      </c>
      <c r="D75" s="331"/>
      <c r="E75" s="331"/>
      <c r="F75" s="331"/>
      <c r="G75" s="331"/>
      <c r="H75" s="331"/>
      <c r="I75" s="331"/>
      <c r="J75" s="331"/>
      <c r="K75" s="332"/>
    </row>
    <row r="76" s="1" customFormat="1" ht="17.25" customHeight="1">
      <c r="B76" s="330"/>
      <c r="C76" s="333" t="s">
        <v>2278</v>
      </c>
      <c r="D76" s="333"/>
      <c r="E76" s="333"/>
      <c r="F76" s="333" t="s">
        <v>2279</v>
      </c>
      <c r="G76" s="334"/>
      <c r="H76" s="333" t="s">
        <v>56</v>
      </c>
      <c r="I76" s="333" t="s">
        <v>59</v>
      </c>
      <c r="J76" s="333" t="s">
        <v>2280</v>
      </c>
      <c r="K76" s="332"/>
    </row>
    <row r="77" s="1" customFormat="1" ht="17.25" customHeight="1">
      <c r="B77" s="330"/>
      <c r="C77" s="335" t="s">
        <v>2281</v>
      </c>
      <c r="D77" s="335"/>
      <c r="E77" s="335"/>
      <c r="F77" s="336" t="s">
        <v>2282</v>
      </c>
      <c r="G77" s="337"/>
      <c r="H77" s="335"/>
      <c r="I77" s="335"/>
      <c r="J77" s="335" t="s">
        <v>2283</v>
      </c>
      <c r="K77" s="332"/>
    </row>
    <row r="78" s="1" customFormat="1" ht="5.25" customHeight="1">
      <c r="B78" s="330"/>
      <c r="C78" s="338"/>
      <c r="D78" s="338"/>
      <c r="E78" s="338"/>
      <c r="F78" s="338"/>
      <c r="G78" s="339"/>
      <c r="H78" s="338"/>
      <c r="I78" s="338"/>
      <c r="J78" s="338"/>
      <c r="K78" s="332"/>
    </row>
    <row r="79" s="1" customFormat="1" ht="15" customHeight="1">
      <c r="B79" s="330"/>
      <c r="C79" s="318" t="s">
        <v>55</v>
      </c>
      <c r="D79" s="338"/>
      <c r="E79" s="338"/>
      <c r="F79" s="340" t="s">
        <v>2284</v>
      </c>
      <c r="G79" s="339"/>
      <c r="H79" s="318" t="s">
        <v>2285</v>
      </c>
      <c r="I79" s="318" t="s">
        <v>2286</v>
      </c>
      <c r="J79" s="318">
        <v>20</v>
      </c>
      <c r="K79" s="332"/>
    </row>
    <row r="80" s="1" customFormat="1" ht="15" customHeight="1">
      <c r="B80" s="330"/>
      <c r="C80" s="318" t="s">
        <v>2287</v>
      </c>
      <c r="D80" s="318"/>
      <c r="E80" s="318"/>
      <c r="F80" s="340" t="s">
        <v>2284</v>
      </c>
      <c r="G80" s="339"/>
      <c r="H80" s="318" t="s">
        <v>2288</v>
      </c>
      <c r="I80" s="318" t="s">
        <v>2286</v>
      </c>
      <c r="J80" s="318">
        <v>120</v>
      </c>
      <c r="K80" s="332"/>
    </row>
    <row r="81" s="1" customFormat="1" ht="15" customHeight="1">
      <c r="B81" s="341"/>
      <c r="C81" s="318" t="s">
        <v>2289</v>
      </c>
      <c r="D81" s="318"/>
      <c r="E81" s="318"/>
      <c r="F81" s="340" t="s">
        <v>2290</v>
      </c>
      <c r="G81" s="339"/>
      <c r="H81" s="318" t="s">
        <v>2291</v>
      </c>
      <c r="I81" s="318" t="s">
        <v>2286</v>
      </c>
      <c r="J81" s="318">
        <v>50</v>
      </c>
      <c r="K81" s="332"/>
    </row>
    <row r="82" s="1" customFormat="1" ht="15" customHeight="1">
      <c r="B82" s="341"/>
      <c r="C82" s="318" t="s">
        <v>2292</v>
      </c>
      <c r="D82" s="318"/>
      <c r="E82" s="318"/>
      <c r="F82" s="340" t="s">
        <v>2284</v>
      </c>
      <c r="G82" s="339"/>
      <c r="H82" s="318" t="s">
        <v>2293</v>
      </c>
      <c r="I82" s="318" t="s">
        <v>2294</v>
      </c>
      <c r="J82" s="318"/>
      <c r="K82" s="332"/>
    </row>
    <row r="83" s="1" customFormat="1" ht="15" customHeight="1">
      <c r="B83" s="341"/>
      <c r="C83" s="342" t="s">
        <v>2295</v>
      </c>
      <c r="D83" s="342"/>
      <c r="E83" s="342"/>
      <c r="F83" s="343" t="s">
        <v>2290</v>
      </c>
      <c r="G83" s="342"/>
      <c r="H83" s="342" t="s">
        <v>2296</v>
      </c>
      <c r="I83" s="342" t="s">
        <v>2286</v>
      </c>
      <c r="J83" s="342">
        <v>15</v>
      </c>
      <c r="K83" s="332"/>
    </row>
    <row r="84" s="1" customFormat="1" ht="15" customHeight="1">
      <c r="B84" s="341"/>
      <c r="C84" s="342" t="s">
        <v>2297</v>
      </c>
      <c r="D84" s="342"/>
      <c r="E84" s="342"/>
      <c r="F84" s="343" t="s">
        <v>2290</v>
      </c>
      <c r="G84" s="342"/>
      <c r="H84" s="342" t="s">
        <v>2298</v>
      </c>
      <c r="I84" s="342" t="s">
        <v>2286</v>
      </c>
      <c r="J84" s="342">
        <v>15</v>
      </c>
      <c r="K84" s="332"/>
    </row>
    <row r="85" s="1" customFormat="1" ht="15" customHeight="1">
      <c r="B85" s="341"/>
      <c r="C85" s="342" t="s">
        <v>2299</v>
      </c>
      <c r="D85" s="342"/>
      <c r="E85" s="342"/>
      <c r="F85" s="343" t="s">
        <v>2290</v>
      </c>
      <c r="G85" s="342"/>
      <c r="H85" s="342" t="s">
        <v>2300</v>
      </c>
      <c r="I85" s="342" t="s">
        <v>2286</v>
      </c>
      <c r="J85" s="342">
        <v>20</v>
      </c>
      <c r="K85" s="332"/>
    </row>
    <row r="86" s="1" customFormat="1" ht="15" customHeight="1">
      <c r="B86" s="341"/>
      <c r="C86" s="342" t="s">
        <v>2301</v>
      </c>
      <c r="D86" s="342"/>
      <c r="E86" s="342"/>
      <c r="F86" s="343" t="s">
        <v>2290</v>
      </c>
      <c r="G86" s="342"/>
      <c r="H86" s="342" t="s">
        <v>2302</v>
      </c>
      <c r="I86" s="342" t="s">
        <v>2286</v>
      </c>
      <c r="J86" s="342">
        <v>20</v>
      </c>
      <c r="K86" s="332"/>
    </row>
    <row r="87" s="1" customFormat="1" ht="15" customHeight="1">
      <c r="B87" s="341"/>
      <c r="C87" s="318" t="s">
        <v>2303</v>
      </c>
      <c r="D87" s="318"/>
      <c r="E87" s="318"/>
      <c r="F87" s="340" t="s">
        <v>2290</v>
      </c>
      <c r="G87" s="339"/>
      <c r="H87" s="318" t="s">
        <v>2304</v>
      </c>
      <c r="I87" s="318" t="s">
        <v>2286</v>
      </c>
      <c r="J87" s="318">
        <v>50</v>
      </c>
      <c r="K87" s="332"/>
    </row>
    <row r="88" s="1" customFormat="1" ht="15" customHeight="1">
      <c r="B88" s="341"/>
      <c r="C88" s="318" t="s">
        <v>2305</v>
      </c>
      <c r="D88" s="318"/>
      <c r="E88" s="318"/>
      <c r="F88" s="340" t="s">
        <v>2290</v>
      </c>
      <c r="G88" s="339"/>
      <c r="H88" s="318" t="s">
        <v>2306</v>
      </c>
      <c r="I88" s="318" t="s">
        <v>2286</v>
      </c>
      <c r="J88" s="318">
        <v>20</v>
      </c>
      <c r="K88" s="332"/>
    </row>
    <row r="89" s="1" customFormat="1" ht="15" customHeight="1">
      <c r="B89" s="341"/>
      <c r="C89" s="318" t="s">
        <v>2307</v>
      </c>
      <c r="D89" s="318"/>
      <c r="E89" s="318"/>
      <c r="F89" s="340" t="s">
        <v>2290</v>
      </c>
      <c r="G89" s="339"/>
      <c r="H89" s="318" t="s">
        <v>2308</v>
      </c>
      <c r="I89" s="318" t="s">
        <v>2286</v>
      </c>
      <c r="J89" s="318">
        <v>20</v>
      </c>
      <c r="K89" s="332"/>
    </row>
    <row r="90" s="1" customFormat="1" ht="15" customHeight="1">
      <c r="B90" s="341"/>
      <c r="C90" s="318" t="s">
        <v>2309</v>
      </c>
      <c r="D90" s="318"/>
      <c r="E90" s="318"/>
      <c r="F90" s="340" t="s">
        <v>2290</v>
      </c>
      <c r="G90" s="339"/>
      <c r="H90" s="318" t="s">
        <v>2310</v>
      </c>
      <c r="I90" s="318" t="s">
        <v>2286</v>
      </c>
      <c r="J90" s="318">
        <v>50</v>
      </c>
      <c r="K90" s="332"/>
    </row>
    <row r="91" s="1" customFormat="1" ht="15" customHeight="1">
      <c r="B91" s="341"/>
      <c r="C91" s="318" t="s">
        <v>2311</v>
      </c>
      <c r="D91" s="318"/>
      <c r="E91" s="318"/>
      <c r="F91" s="340" t="s">
        <v>2290</v>
      </c>
      <c r="G91" s="339"/>
      <c r="H91" s="318" t="s">
        <v>2311</v>
      </c>
      <c r="I91" s="318" t="s">
        <v>2286</v>
      </c>
      <c r="J91" s="318">
        <v>50</v>
      </c>
      <c r="K91" s="332"/>
    </row>
    <row r="92" s="1" customFormat="1" ht="15" customHeight="1">
      <c r="B92" s="341"/>
      <c r="C92" s="318" t="s">
        <v>2312</v>
      </c>
      <c r="D92" s="318"/>
      <c r="E92" s="318"/>
      <c r="F92" s="340" t="s">
        <v>2290</v>
      </c>
      <c r="G92" s="339"/>
      <c r="H92" s="318" t="s">
        <v>2313</v>
      </c>
      <c r="I92" s="318" t="s">
        <v>2286</v>
      </c>
      <c r="J92" s="318">
        <v>255</v>
      </c>
      <c r="K92" s="332"/>
    </row>
    <row r="93" s="1" customFormat="1" ht="15" customHeight="1">
      <c r="B93" s="341"/>
      <c r="C93" s="318" t="s">
        <v>2314</v>
      </c>
      <c r="D93" s="318"/>
      <c r="E93" s="318"/>
      <c r="F93" s="340" t="s">
        <v>2284</v>
      </c>
      <c r="G93" s="339"/>
      <c r="H93" s="318" t="s">
        <v>2315</v>
      </c>
      <c r="I93" s="318" t="s">
        <v>2316</v>
      </c>
      <c r="J93" s="318"/>
      <c r="K93" s="332"/>
    </row>
    <row r="94" s="1" customFormat="1" ht="15" customHeight="1">
      <c r="B94" s="341"/>
      <c r="C94" s="318" t="s">
        <v>2317</v>
      </c>
      <c r="D94" s="318"/>
      <c r="E94" s="318"/>
      <c r="F94" s="340" t="s">
        <v>2284</v>
      </c>
      <c r="G94" s="339"/>
      <c r="H94" s="318" t="s">
        <v>2318</v>
      </c>
      <c r="I94" s="318" t="s">
        <v>2319</v>
      </c>
      <c r="J94" s="318"/>
      <c r="K94" s="332"/>
    </row>
    <row r="95" s="1" customFormat="1" ht="15" customHeight="1">
      <c r="B95" s="341"/>
      <c r="C95" s="318" t="s">
        <v>2320</v>
      </c>
      <c r="D95" s="318"/>
      <c r="E95" s="318"/>
      <c r="F95" s="340" t="s">
        <v>2284</v>
      </c>
      <c r="G95" s="339"/>
      <c r="H95" s="318" t="s">
        <v>2320</v>
      </c>
      <c r="I95" s="318" t="s">
        <v>2319</v>
      </c>
      <c r="J95" s="318"/>
      <c r="K95" s="332"/>
    </row>
    <row r="96" s="1" customFormat="1" ht="15" customHeight="1">
      <c r="B96" s="341"/>
      <c r="C96" s="318" t="s">
        <v>40</v>
      </c>
      <c r="D96" s="318"/>
      <c r="E96" s="318"/>
      <c r="F96" s="340" t="s">
        <v>2284</v>
      </c>
      <c r="G96" s="339"/>
      <c r="H96" s="318" t="s">
        <v>2321</v>
      </c>
      <c r="I96" s="318" t="s">
        <v>2319</v>
      </c>
      <c r="J96" s="318"/>
      <c r="K96" s="332"/>
    </row>
    <row r="97" s="1" customFormat="1" ht="15" customHeight="1">
      <c r="B97" s="341"/>
      <c r="C97" s="318" t="s">
        <v>50</v>
      </c>
      <c r="D97" s="318"/>
      <c r="E97" s="318"/>
      <c r="F97" s="340" t="s">
        <v>2284</v>
      </c>
      <c r="G97" s="339"/>
      <c r="H97" s="318" t="s">
        <v>2322</v>
      </c>
      <c r="I97" s="318" t="s">
        <v>2319</v>
      </c>
      <c r="J97" s="318"/>
      <c r="K97" s="332"/>
    </row>
    <row r="98" s="1" customFormat="1" ht="15" customHeight="1">
      <c r="B98" s="344"/>
      <c r="C98" s="345"/>
      <c r="D98" s="345"/>
      <c r="E98" s="345"/>
      <c r="F98" s="345"/>
      <c r="G98" s="345"/>
      <c r="H98" s="345"/>
      <c r="I98" s="345"/>
      <c r="J98" s="345"/>
      <c r="K98" s="346"/>
    </row>
    <row r="99" s="1" customFormat="1" ht="18.75" customHeight="1">
      <c r="B99" s="347"/>
      <c r="C99" s="348"/>
      <c r="D99" s="348"/>
      <c r="E99" s="348"/>
      <c r="F99" s="348"/>
      <c r="G99" s="348"/>
      <c r="H99" s="348"/>
      <c r="I99" s="348"/>
      <c r="J99" s="348"/>
      <c r="K99" s="347"/>
    </row>
    <row r="100" s="1" customFormat="1" ht="18.75" customHeight="1">
      <c r="B100" s="326"/>
      <c r="C100" s="326"/>
      <c r="D100" s="326"/>
      <c r="E100" s="326"/>
      <c r="F100" s="326"/>
      <c r="G100" s="326"/>
      <c r="H100" s="326"/>
      <c r="I100" s="326"/>
      <c r="J100" s="326"/>
      <c r="K100" s="326"/>
    </row>
    <row r="101" s="1" customFormat="1" ht="7.5" customHeight="1">
      <c r="B101" s="327"/>
      <c r="C101" s="328"/>
      <c r="D101" s="328"/>
      <c r="E101" s="328"/>
      <c r="F101" s="328"/>
      <c r="G101" s="328"/>
      <c r="H101" s="328"/>
      <c r="I101" s="328"/>
      <c r="J101" s="328"/>
      <c r="K101" s="329"/>
    </row>
    <row r="102" s="1" customFormat="1" ht="45" customHeight="1">
      <c r="B102" s="330"/>
      <c r="C102" s="331" t="s">
        <v>2323</v>
      </c>
      <c r="D102" s="331"/>
      <c r="E102" s="331"/>
      <c r="F102" s="331"/>
      <c r="G102" s="331"/>
      <c r="H102" s="331"/>
      <c r="I102" s="331"/>
      <c r="J102" s="331"/>
      <c r="K102" s="332"/>
    </row>
    <row r="103" s="1" customFormat="1" ht="17.25" customHeight="1">
      <c r="B103" s="330"/>
      <c r="C103" s="333" t="s">
        <v>2278</v>
      </c>
      <c r="D103" s="333"/>
      <c r="E103" s="333"/>
      <c r="F103" s="333" t="s">
        <v>2279</v>
      </c>
      <c r="G103" s="334"/>
      <c r="H103" s="333" t="s">
        <v>56</v>
      </c>
      <c r="I103" s="333" t="s">
        <v>59</v>
      </c>
      <c r="J103" s="333" t="s">
        <v>2280</v>
      </c>
      <c r="K103" s="332"/>
    </row>
    <row r="104" s="1" customFormat="1" ht="17.25" customHeight="1">
      <c r="B104" s="330"/>
      <c r="C104" s="335" t="s">
        <v>2281</v>
      </c>
      <c r="D104" s="335"/>
      <c r="E104" s="335"/>
      <c r="F104" s="336" t="s">
        <v>2282</v>
      </c>
      <c r="G104" s="337"/>
      <c r="H104" s="335"/>
      <c r="I104" s="335"/>
      <c r="J104" s="335" t="s">
        <v>2283</v>
      </c>
      <c r="K104" s="332"/>
    </row>
    <row r="105" s="1" customFormat="1" ht="5.25" customHeight="1">
      <c r="B105" s="330"/>
      <c r="C105" s="333"/>
      <c r="D105" s="333"/>
      <c r="E105" s="333"/>
      <c r="F105" s="333"/>
      <c r="G105" s="349"/>
      <c r="H105" s="333"/>
      <c r="I105" s="333"/>
      <c r="J105" s="333"/>
      <c r="K105" s="332"/>
    </row>
    <row r="106" s="1" customFormat="1" ht="15" customHeight="1">
      <c r="B106" s="330"/>
      <c r="C106" s="318" t="s">
        <v>55</v>
      </c>
      <c r="D106" s="338"/>
      <c r="E106" s="338"/>
      <c r="F106" s="340" t="s">
        <v>2284</v>
      </c>
      <c r="G106" s="349"/>
      <c r="H106" s="318" t="s">
        <v>2324</v>
      </c>
      <c r="I106" s="318" t="s">
        <v>2286</v>
      </c>
      <c r="J106" s="318">
        <v>20</v>
      </c>
      <c r="K106" s="332"/>
    </row>
    <row r="107" s="1" customFormat="1" ht="15" customHeight="1">
      <c r="B107" s="330"/>
      <c r="C107" s="318" t="s">
        <v>2287</v>
      </c>
      <c r="D107" s="318"/>
      <c r="E107" s="318"/>
      <c r="F107" s="340" t="s">
        <v>2284</v>
      </c>
      <c r="G107" s="318"/>
      <c r="H107" s="318" t="s">
        <v>2324</v>
      </c>
      <c r="I107" s="318" t="s">
        <v>2286</v>
      </c>
      <c r="J107" s="318">
        <v>120</v>
      </c>
      <c r="K107" s="332"/>
    </row>
    <row r="108" s="1" customFormat="1" ht="15" customHeight="1">
      <c r="B108" s="341"/>
      <c r="C108" s="318" t="s">
        <v>2289</v>
      </c>
      <c r="D108" s="318"/>
      <c r="E108" s="318"/>
      <c r="F108" s="340" t="s">
        <v>2290</v>
      </c>
      <c r="G108" s="318"/>
      <c r="H108" s="318" t="s">
        <v>2324</v>
      </c>
      <c r="I108" s="318" t="s">
        <v>2286</v>
      </c>
      <c r="J108" s="318">
        <v>50</v>
      </c>
      <c r="K108" s="332"/>
    </row>
    <row r="109" s="1" customFormat="1" ht="15" customHeight="1">
      <c r="B109" s="341"/>
      <c r="C109" s="318" t="s">
        <v>2292</v>
      </c>
      <c r="D109" s="318"/>
      <c r="E109" s="318"/>
      <c r="F109" s="340" t="s">
        <v>2284</v>
      </c>
      <c r="G109" s="318"/>
      <c r="H109" s="318" t="s">
        <v>2324</v>
      </c>
      <c r="I109" s="318" t="s">
        <v>2294</v>
      </c>
      <c r="J109" s="318"/>
      <c r="K109" s="332"/>
    </row>
    <row r="110" s="1" customFormat="1" ht="15" customHeight="1">
      <c r="B110" s="341"/>
      <c r="C110" s="318" t="s">
        <v>2303</v>
      </c>
      <c r="D110" s="318"/>
      <c r="E110" s="318"/>
      <c r="F110" s="340" t="s">
        <v>2290</v>
      </c>
      <c r="G110" s="318"/>
      <c r="H110" s="318" t="s">
        <v>2324</v>
      </c>
      <c r="I110" s="318" t="s">
        <v>2286</v>
      </c>
      <c r="J110" s="318">
        <v>50</v>
      </c>
      <c r="K110" s="332"/>
    </row>
    <row r="111" s="1" customFormat="1" ht="15" customHeight="1">
      <c r="B111" s="341"/>
      <c r="C111" s="318" t="s">
        <v>2311</v>
      </c>
      <c r="D111" s="318"/>
      <c r="E111" s="318"/>
      <c r="F111" s="340" t="s">
        <v>2290</v>
      </c>
      <c r="G111" s="318"/>
      <c r="H111" s="318" t="s">
        <v>2324</v>
      </c>
      <c r="I111" s="318" t="s">
        <v>2286</v>
      </c>
      <c r="J111" s="318">
        <v>50</v>
      </c>
      <c r="K111" s="332"/>
    </row>
    <row r="112" s="1" customFormat="1" ht="15" customHeight="1">
      <c r="B112" s="341"/>
      <c r="C112" s="318" t="s">
        <v>2309</v>
      </c>
      <c r="D112" s="318"/>
      <c r="E112" s="318"/>
      <c r="F112" s="340" t="s">
        <v>2290</v>
      </c>
      <c r="G112" s="318"/>
      <c r="H112" s="318" t="s">
        <v>2324</v>
      </c>
      <c r="I112" s="318" t="s">
        <v>2286</v>
      </c>
      <c r="J112" s="318">
        <v>50</v>
      </c>
      <c r="K112" s="332"/>
    </row>
    <row r="113" s="1" customFormat="1" ht="15" customHeight="1">
      <c r="B113" s="341"/>
      <c r="C113" s="318" t="s">
        <v>55</v>
      </c>
      <c r="D113" s="318"/>
      <c r="E113" s="318"/>
      <c r="F113" s="340" t="s">
        <v>2284</v>
      </c>
      <c r="G113" s="318"/>
      <c r="H113" s="318" t="s">
        <v>2325</v>
      </c>
      <c r="I113" s="318" t="s">
        <v>2286</v>
      </c>
      <c r="J113" s="318">
        <v>20</v>
      </c>
      <c r="K113" s="332"/>
    </row>
    <row r="114" s="1" customFormat="1" ht="15" customHeight="1">
      <c r="B114" s="341"/>
      <c r="C114" s="318" t="s">
        <v>2326</v>
      </c>
      <c r="D114" s="318"/>
      <c r="E114" s="318"/>
      <c r="F114" s="340" t="s">
        <v>2284</v>
      </c>
      <c r="G114" s="318"/>
      <c r="H114" s="318" t="s">
        <v>2327</v>
      </c>
      <c r="I114" s="318" t="s">
        <v>2286</v>
      </c>
      <c r="J114" s="318">
        <v>120</v>
      </c>
      <c r="K114" s="332"/>
    </row>
    <row r="115" s="1" customFormat="1" ht="15" customHeight="1">
      <c r="B115" s="341"/>
      <c r="C115" s="318" t="s">
        <v>40</v>
      </c>
      <c r="D115" s="318"/>
      <c r="E115" s="318"/>
      <c r="F115" s="340" t="s">
        <v>2284</v>
      </c>
      <c r="G115" s="318"/>
      <c r="H115" s="318" t="s">
        <v>2328</v>
      </c>
      <c r="I115" s="318" t="s">
        <v>2319</v>
      </c>
      <c r="J115" s="318"/>
      <c r="K115" s="332"/>
    </row>
    <row r="116" s="1" customFormat="1" ht="15" customHeight="1">
      <c r="B116" s="341"/>
      <c r="C116" s="318" t="s">
        <v>50</v>
      </c>
      <c r="D116" s="318"/>
      <c r="E116" s="318"/>
      <c r="F116" s="340" t="s">
        <v>2284</v>
      </c>
      <c r="G116" s="318"/>
      <c r="H116" s="318" t="s">
        <v>2329</v>
      </c>
      <c r="I116" s="318" t="s">
        <v>2319</v>
      </c>
      <c r="J116" s="318"/>
      <c r="K116" s="332"/>
    </row>
    <row r="117" s="1" customFormat="1" ht="15" customHeight="1">
      <c r="B117" s="341"/>
      <c r="C117" s="318" t="s">
        <v>59</v>
      </c>
      <c r="D117" s="318"/>
      <c r="E117" s="318"/>
      <c r="F117" s="340" t="s">
        <v>2284</v>
      </c>
      <c r="G117" s="318"/>
      <c r="H117" s="318" t="s">
        <v>2330</v>
      </c>
      <c r="I117" s="318" t="s">
        <v>2331</v>
      </c>
      <c r="J117" s="318"/>
      <c r="K117" s="332"/>
    </row>
    <row r="118" s="1" customFormat="1" ht="15" customHeight="1">
      <c r="B118" s="344"/>
      <c r="C118" s="350"/>
      <c r="D118" s="350"/>
      <c r="E118" s="350"/>
      <c r="F118" s="350"/>
      <c r="G118" s="350"/>
      <c r="H118" s="350"/>
      <c r="I118" s="350"/>
      <c r="J118" s="350"/>
      <c r="K118" s="346"/>
    </row>
    <row r="119" s="1" customFormat="1" ht="18.75" customHeight="1">
      <c r="B119" s="351"/>
      <c r="C119" s="315"/>
      <c r="D119" s="315"/>
      <c r="E119" s="315"/>
      <c r="F119" s="352"/>
      <c r="G119" s="315"/>
      <c r="H119" s="315"/>
      <c r="I119" s="315"/>
      <c r="J119" s="315"/>
      <c r="K119" s="351"/>
    </row>
    <row r="120" s="1" customFormat="1" ht="18.75" customHeight="1">
      <c r="B120" s="326"/>
      <c r="C120" s="326"/>
      <c r="D120" s="326"/>
      <c r="E120" s="326"/>
      <c r="F120" s="326"/>
      <c r="G120" s="326"/>
      <c r="H120" s="326"/>
      <c r="I120" s="326"/>
      <c r="J120" s="326"/>
      <c r="K120" s="326"/>
    </row>
    <row r="121" s="1" customFormat="1" ht="7.5" customHeight="1">
      <c r="B121" s="353"/>
      <c r="C121" s="354"/>
      <c r="D121" s="354"/>
      <c r="E121" s="354"/>
      <c r="F121" s="354"/>
      <c r="G121" s="354"/>
      <c r="H121" s="354"/>
      <c r="I121" s="354"/>
      <c r="J121" s="354"/>
      <c r="K121" s="355"/>
    </row>
    <row r="122" s="1" customFormat="1" ht="45" customHeight="1">
      <c r="B122" s="356"/>
      <c r="C122" s="309" t="s">
        <v>2332</v>
      </c>
      <c r="D122" s="309"/>
      <c r="E122" s="309"/>
      <c r="F122" s="309"/>
      <c r="G122" s="309"/>
      <c r="H122" s="309"/>
      <c r="I122" s="309"/>
      <c r="J122" s="309"/>
      <c r="K122" s="357"/>
    </row>
    <row r="123" s="1" customFormat="1" ht="17.25" customHeight="1">
      <c r="B123" s="358"/>
      <c r="C123" s="333" t="s">
        <v>2278</v>
      </c>
      <c r="D123" s="333"/>
      <c r="E123" s="333"/>
      <c r="F123" s="333" t="s">
        <v>2279</v>
      </c>
      <c r="G123" s="334"/>
      <c r="H123" s="333" t="s">
        <v>56</v>
      </c>
      <c r="I123" s="333" t="s">
        <v>59</v>
      </c>
      <c r="J123" s="333" t="s">
        <v>2280</v>
      </c>
      <c r="K123" s="359"/>
    </row>
    <row r="124" s="1" customFormat="1" ht="17.25" customHeight="1">
      <c r="B124" s="358"/>
      <c r="C124" s="335" t="s">
        <v>2281</v>
      </c>
      <c r="D124" s="335"/>
      <c r="E124" s="335"/>
      <c r="F124" s="336" t="s">
        <v>2282</v>
      </c>
      <c r="G124" s="337"/>
      <c r="H124" s="335"/>
      <c r="I124" s="335"/>
      <c r="J124" s="335" t="s">
        <v>2283</v>
      </c>
      <c r="K124" s="359"/>
    </row>
    <row r="125" s="1" customFormat="1" ht="5.25" customHeight="1">
      <c r="B125" s="360"/>
      <c r="C125" s="338"/>
      <c r="D125" s="338"/>
      <c r="E125" s="338"/>
      <c r="F125" s="338"/>
      <c r="G125" s="318"/>
      <c r="H125" s="338"/>
      <c r="I125" s="338"/>
      <c r="J125" s="338"/>
      <c r="K125" s="361"/>
    </row>
    <row r="126" s="1" customFormat="1" ht="15" customHeight="1">
      <c r="B126" s="360"/>
      <c r="C126" s="318" t="s">
        <v>2287</v>
      </c>
      <c r="D126" s="338"/>
      <c r="E126" s="338"/>
      <c r="F126" s="340" t="s">
        <v>2284</v>
      </c>
      <c r="G126" s="318"/>
      <c r="H126" s="318" t="s">
        <v>2324</v>
      </c>
      <c r="I126" s="318" t="s">
        <v>2286</v>
      </c>
      <c r="J126" s="318">
        <v>120</v>
      </c>
      <c r="K126" s="362"/>
    </row>
    <row r="127" s="1" customFormat="1" ht="15" customHeight="1">
      <c r="B127" s="360"/>
      <c r="C127" s="318" t="s">
        <v>2333</v>
      </c>
      <c r="D127" s="318"/>
      <c r="E127" s="318"/>
      <c r="F127" s="340" t="s">
        <v>2284</v>
      </c>
      <c r="G127" s="318"/>
      <c r="H127" s="318" t="s">
        <v>2334</v>
      </c>
      <c r="I127" s="318" t="s">
        <v>2286</v>
      </c>
      <c r="J127" s="318" t="s">
        <v>2335</v>
      </c>
      <c r="K127" s="362"/>
    </row>
    <row r="128" s="1" customFormat="1" ht="15" customHeight="1">
      <c r="B128" s="360"/>
      <c r="C128" s="318" t="s">
        <v>2232</v>
      </c>
      <c r="D128" s="318"/>
      <c r="E128" s="318"/>
      <c r="F128" s="340" t="s">
        <v>2284</v>
      </c>
      <c r="G128" s="318"/>
      <c r="H128" s="318" t="s">
        <v>2336</v>
      </c>
      <c r="I128" s="318" t="s">
        <v>2286</v>
      </c>
      <c r="J128" s="318" t="s">
        <v>2335</v>
      </c>
      <c r="K128" s="362"/>
    </row>
    <row r="129" s="1" customFormat="1" ht="15" customHeight="1">
      <c r="B129" s="360"/>
      <c r="C129" s="318" t="s">
        <v>2295</v>
      </c>
      <c r="D129" s="318"/>
      <c r="E129" s="318"/>
      <c r="F129" s="340" t="s">
        <v>2290</v>
      </c>
      <c r="G129" s="318"/>
      <c r="H129" s="318" t="s">
        <v>2296</v>
      </c>
      <c r="I129" s="318" t="s">
        <v>2286</v>
      </c>
      <c r="J129" s="318">
        <v>15</v>
      </c>
      <c r="K129" s="362"/>
    </row>
    <row r="130" s="1" customFormat="1" ht="15" customHeight="1">
      <c r="B130" s="360"/>
      <c r="C130" s="342" t="s">
        <v>2297</v>
      </c>
      <c r="D130" s="342"/>
      <c r="E130" s="342"/>
      <c r="F130" s="343" t="s">
        <v>2290</v>
      </c>
      <c r="G130" s="342"/>
      <c r="H130" s="342" t="s">
        <v>2298</v>
      </c>
      <c r="I130" s="342" t="s">
        <v>2286</v>
      </c>
      <c r="J130" s="342">
        <v>15</v>
      </c>
      <c r="K130" s="362"/>
    </row>
    <row r="131" s="1" customFormat="1" ht="15" customHeight="1">
      <c r="B131" s="360"/>
      <c r="C131" s="342" t="s">
        <v>2299</v>
      </c>
      <c r="D131" s="342"/>
      <c r="E131" s="342"/>
      <c r="F131" s="343" t="s">
        <v>2290</v>
      </c>
      <c r="G131" s="342"/>
      <c r="H131" s="342" t="s">
        <v>2300</v>
      </c>
      <c r="I131" s="342" t="s">
        <v>2286</v>
      </c>
      <c r="J131" s="342">
        <v>20</v>
      </c>
      <c r="K131" s="362"/>
    </row>
    <row r="132" s="1" customFormat="1" ht="15" customHeight="1">
      <c r="B132" s="360"/>
      <c r="C132" s="342" t="s">
        <v>2301</v>
      </c>
      <c r="D132" s="342"/>
      <c r="E132" s="342"/>
      <c r="F132" s="343" t="s">
        <v>2290</v>
      </c>
      <c r="G132" s="342"/>
      <c r="H132" s="342" t="s">
        <v>2302</v>
      </c>
      <c r="I132" s="342" t="s">
        <v>2286</v>
      </c>
      <c r="J132" s="342">
        <v>20</v>
      </c>
      <c r="K132" s="362"/>
    </row>
    <row r="133" s="1" customFormat="1" ht="15" customHeight="1">
      <c r="B133" s="360"/>
      <c r="C133" s="318" t="s">
        <v>2289</v>
      </c>
      <c r="D133" s="318"/>
      <c r="E133" s="318"/>
      <c r="F133" s="340" t="s">
        <v>2290</v>
      </c>
      <c r="G133" s="318"/>
      <c r="H133" s="318" t="s">
        <v>2324</v>
      </c>
      <c r="I133" s="318" t="s">
        <v>2286</v>
      </c>
      <c r="J133" s="318">
        <v>50</v>
      </c>
      <c r="K133" s="362"/>
    </row>
    <row r="134" s="1" customFormat="1" ht="15" customHeight="1">
      <c r="B134" s="360"/>
      <c r="C134" s="318" t="s">
        <v>2303</v>
      </c>
      <c r="D134" s="318"/>
      <c r="E134" s="318"/>
      <c r="F134" s="340" t="s">
        <v>2290</v>
      </c>
      <c r="G134" s="318"/>
      <c r="H134" s="318" t="s">
        <v>2324</v>
      </c>
      <c r="I134" s="318" t="s">
        <v>2286</v>
      </c>
      <c r="J134" s="318">
        <v>50</v>
      </c>
      <c r="K134" s="362"/>
    </row>
    <row r="135" s="1" customFormat="1" ht="15" customHeight="1">
      <c r="B135" s="360"/>
      <c r="C135" s="318" t="s">
        <v>2309</v>
      </c>
      <c r="D135" s="318"/>
      <c r="E135" s="318"/>
      <c r="F135" s="340" t="s">
        <v>2290</v>
      </c>
      <c r="G135" s="318"/>
      <c r="H135" s="318" t="s">
        <v>2324</v>
      </c>
      <c r="I135" s="318" t="s">
        <v>2286</v>
      </c>
      <c r="J135" s="318">
        <v>50</v>
      </c>
      <c r="K135" s="362"/>
    </row>
    <row r="136" s="1" customFormat="1" ht="15" customHeight="1">
      <c r="B136" s="360"/>
      <c r="C136" s="318" t="s">
        <v>2311</v>
      </c>
      <c r="D136" s="318"/>
      <c r="E136" s="318"/>
      <c r="F136" s="340" t="s">
        <v>2290</v>
      </c>
      <c r="G136" s="318"/>
      <c r="H136" s="318" t="s">
        <v>2324</v>
      </c>
      <c r="I136" s="318" t="s">
        <v>2286</v>
      </c>
      <c r="J136" s="318">
        <v>50</v>
      </c>
      <c r="K136" s="362"/>
    </row>
    <row r="137" s="1" customFormat="1" ht="15" customHeight="1">
      <c r="B137" s="360"/>
      <c r="C137" s="318" t="s">
        <v>2312</v>
      </c>
      <c r="D137" s="318"/>
      <c r="E137" s="318"/>
      <c r="F137" s="340" t="s">
        <v>2290</v>
      </c>
      <c r="G137" s="318"/>
      <c r="H137" s="318" t="s">
        <v>2337</v>
      </c>
      <c r="I137" s="318" t="s">
        <v>2286</v>
      </c>
      <c r="J137" s="318">
        <v>255</v>
      </c>
      <c r="K137" s="362"/>
    </row>
    <row r="138" s="1" customFormat="1" ht="15" customHeight="1">
      <c r="B138" s="360"/>
      <c r="C138" s="318" t="s">
        <v>2314</v>
      </c>
      <c r="D138" s="318"/>
      <c r="E138" s="318"/>
      <c r="F138" s="340" t="s">
        <v>2284</v>
      </c>
      <c r="G138" s="318"/>
      <c r="H138" s="318" t="s">
        <v>2338</v>
      </c>
      <c r="I138" s="318" t="s">
        <v>2316</v>
      </c>
      <c r="J138" s="318"/>
      <c r="K138" s="362"/>
    </row>
    <row r="139" s="1" customFormat="1" ht="15" customHeight="1">
      <c r="B139" s="360"/>
      <c r="C139" s="318" t="s">
        <v>2317</v>
      </c>
      <c r="D139" s="318"/>
      <c r="E139" s="318"/>
      <c r="F139" s="340" t="s">
        <v>2284</v>
      </c>
      <c r="G139" s="318"/>
      <c r="H139" s="318" t="s">
        <v>2339</v>
      </c>
      <c r="I139" s="318" t="s">
        <v>2319</v>
      </c>
      <c r="J139" s="318"/>
      <c r="K139" s="362"/>
    </row>
    <row r="140" s="1" customFormat="1" ht="15" customHeight="1">
      <c r="B140" s="360"/>
      <c r="C140" s="318" t="s">
        <v>2320</v>
      </c>
      <c r="D140" s="318"/>
      <c r="E140" s="318"/>
      <c r="F140" s="340" t="s">
        <v>2284</v>
      </c>
      <c r="G140" s="318"/>
      <c r="H140" s="318" t="s">
        <v>2320</v>
      </c>
      <c r="I140" s="318" t="s">
        <v>2319</v>
      </c>
      <c r="J140" s="318"/>
      <c r="K140" s="362"/>
    </row>
    <row r="141" s="1" customFormat="1" ht="15" customHeight="1">
      <c r="B141" s="360"/>
      <c r="C141" s="318" t="s">
        <v>40</v>
      </c>
      <c r="D141" s="318"/>
      <c r="E141" s="318"/>
      <c r="F141" s="340" t="s">
        <v>2284</v>
      </c>
      <c r="G141" s="318"/>
      <c r="H141" s="318" t="s">
        <v>2340</v>
      </c>
      <c r="I141" s="318" t="s">
        <v>2319</v>
      </c>
      <c r="J141" s="318"/>
      <c r="K141" s="362"/>
    </row>
    <row r="142" s="1" customFormat="1" ht="15" customHeight="1">
      <c r="B142" s="360"/>
      <c r="C142" s="318" t="s">
        <v>2341</v>
      </c>
      <c r="D142" s="318"/>
      <c r="E142" s="318"/>
      <c r="F142" s="340" t="s">
        <v>2284</v>
      </c>
      <c r="G142" s="318"/>
      <c r="H142" s="318" t="s">
        <v>2342</v>
      </c>
      <c r="I142" s="318" t="s">
        <v>2319</v>
      </c>
      <c r="J142" s="318"/>
      <c r="K142" s="362"/>
    </row>
    <row r="143" s="1" customFormat="1" ht="15" customHeight="1">
      <c r="B143" s="363"/>
      <c r="C143" s="364"/>
      <c r="D143" s="364"/>
      <c r="E143" s="364"/>
      <c r="F143" s="364"/>
      <c r="G143" s="364"/>
      <c r="H143" s="364"/>
      <c r="I143" s="364"/>
      <c r="J143" s="364"/>
      <c r="K143" s="365"/>
    </row>
    <row r="144" s="1" customFormat="1" ht="18.75" customHeight="1">
      <c r="B144" s="315"/>
      <c r="C144" s="315"/>
      <c r="D144" s="315"/>
      <c r="E144" s="315"/>
      <c r="F144" s="352"/>
      <c r="G144" s="315"/>
      <c r="H144" s="315"/>
      <c r="I144" s="315"/>
      <c r="J144" s="315"/>
      <c r="K144" s="315"/>
    </row>
    <row r="145" s="1" customFormat="1" ht="18.75" customHeight="1">
      <c r="B145" s="326"/>
      <c r="C145" s="326"/>
      <c r="D145" s="326"/>
      <c r="E145" s="326"/>
      <c r="F145" s="326"/>
      <c r="G145" s="326"/>
      <c r="H145" s="326"/>
      <c r="I145" s="326"/>
      <c r="J145" s="326"/>
      <c r="K145" s="326"/>
    </row>
    <row r="146" s="1" customFormat="1" ht="7.5" customHeight="1">
      <c r="B146" s="327"/>
      <c r="C146" s="328"/>
      <c r="D146" s="328"/>
      <c r="E146" s="328"/>
      <c r="F146" s="328"/>
      <c r="G146" s="328"/>
      <c r="H146" s="328"/>
      <c r="I146" s="328"/>
      <c r="J146" s="328"/>
      <c r="K146" s="329"/>
    </row>
    <row r="147" s="1" customFormat="1" ht="45" customHeight="1">
      <c r="B147" s="330"/>
      <c r="C147" s="331" t="s">
        <v>2343</v>
      </c>
      <c r="D147" s="331"/>
      <c r="E147" s="331"/>
      <c r="F147" s="331"/>
      <c r="G147" s="331"/>
      <c r="H147" s="331"/>
      <c r="I147" s="331"/>
      <c r="J147" s="331"/>
      <c r="K147" s="332"/>
    </row>
    <row r="148" s="1" customFormat="1" ht="17.25" customHeight="1">
      <c r="B148" s="330"/>
      <c r="C148" s="333" t="s">
        <v>2278</v>
      </c>
      <c r="D148" s="333"/>
      <c r="E148" s="333"/>
      <c r="F148" s="333" t="s">
        <v>2279</v>
      </c>
      <c r="G148" s="334"/>
      <c r="H148" s="333" t="s">
        <v>56</v>
      </c>
      <c r="I148" s="333" t="s">
        <v>59</v>
      </c>
      <c r="J148" s="333" t="s">
        <v>2280</v>
      </c>
      <c r="K148" s="332"/>
    </row>
    <row r="149" s="1" customFormat="1" ht="17.25" customHeight="1">
      <c r="B149" s="330"/>
      <c r="C149" s="335" t="s">
        <v>2281</v>
      </c>
      <c r="D149" s="335"/>
      <c r="E149" s="335"/>
      <c r="F149" s="336" t="s">
        <v>2282</v>
      </c>
      <c r="G149" s="337"/>
      <c r="H149" s="335"/>
      <c r="I149" s="335"/>
      <c r="J149" s="335" t="s">
        <v>2283</v>
      </c>
      <c r="K149" s="332"/>
    </row>
    <row r="150" s="1" customFormat="1" ht="5.25" customHeight="1">
      <c r="B150" s="341"/>
      <c r="C150" s="338"/>
      <c r="D150" s="338"/>
      <c r="E150" s="338"/>
      <c r="F150" s="338"/>
      <c r="G150" s="339"/>
      <c r="H150" s="338"/>
      <c r="I150" s="338"/>
      <c r="J150" s="338"/>
      <c r="K150" s="362"/>
    </row>
    <row r="151" s="1" customFormat="1" ht="15" customHeight="1">
      <c r="B151" s="341"/>
      <c r="C151" s="366" t="s">
        <v>2287</v>
      </c>
      <c r="D151" s="318"/>
      <c r="E151" s="318"/>
      <c r="F151" s="367" t="s">
        <v>2284</v>
      </c>
      <c r="G151" s="318"/>
      <c r="H151" s="366" t="s">
        <v>2324</v>
      </c>
      <c r="I151" s="366" t="s">
        <v>2286</v>
      </c>
      <c r="J151" s="366">
        <v>120</v>
      </c>
      <c r="K151" s="362"/>
    </row>
    <row r="152" s="1" customFormat="1" ht="15" customHeight="1">
      <c r="B152" s="341"/>
      <c r="C152" s="366" t="s">
        <v>2333</v>
      </c>
      <c r="D152" s="318"/>
      <c r="E152" s="318"/>
      <c r="F152" s="367" t="s">
        <v>2284</v>
      </c>
      <c r="G152" s="318"/>
      <c r="H152" s="366" t="s">
        <v>2344</v>
      </c>
      <c r="I152" s="366" t="s">
        <v>2286</v>
      </c>
      <c r="J152" s="366" t="s">
        <v>2335</v>
      </c>
      <c r="K152" s="362"/>
    </row>
    <row r="153" s="1" customFormat="1" ht="15" customHeight="1">
      <c r="B153" s="341"/>
      <c r="C153" s="366" t="s">
        <v>2232</v>
      </c>
      <c r="D153" s="318"/>
      <c r="E153" s="318"/>
      <c r="F153" s="367" t="s">
        <v>2284</v>
      </c>
      <c r="G153" s="318"/>
      <c r="H153" s="366" t="s">
        <v>2345</v>
      </c>
      <c r="I153" s="366" t="s">
        <v>2286</v>
      </c>
      <c r="J153" s="366" t="s">
        <v>2335</v>
      </c>
      <c r="K153" s="362"/>
    </row>
    <row r="154" s="1" customFormat="1" ht="15" customHeight="1">
      <c r="B154" s="341"/>
      <c r="C154" s="366" t="s">
        <v>2289</v>
      </c>
      <c r="D154" s="318"/>
      <c r="E154" s="318"/>
      <c r="F154" s="367" t="s">
        <v>2290</v>
      </c>
      <c r="G154" s="318"/>
      <c r="H154" s="366" t="s">
        <v>2324</v>
      </c>
      <c r="I154" s="366" t="s">
        <v>2286</v>
      </c>
      <c r="J154" s="366">
        <v>50</v>
      </c>
      <c r="K154" s="362"/>
    </row>
    <row r="155" s="1" customFormat="1" ht="15" customHeight="1">
      <c r="B155" s="341"/>
      <c r="C155" s="366" t="s">
        <v>2292</v>
      </c>
      <c r="D155" s="318"/>
      <c r="E155" s="318"/>
      <c r="F155" s="367" t="s">
        <v>2284</v>
      </c>
      <c r="G155" s="318"/>
      <c r="H155" s="366" t="s">
        <v>2324</v>
      </c>
      <c r="I155" s="366" t="s">
        <v>2294</v>
      </c>
      <c r="J155" s="366"/>
      <c r="K155" s="362"/>
    </row>
    <row r="156" s="1" customFormat="1" ht="15" customHeight="1">
      <c r="B156" s="341"/>
      <c r="C156" s="366" t="s">
        <v>2303</v>
      </c>
      <c r="D156" s="318"/>
      <c r="E156" s="318"/>
      <c r="F156" s="367" t="s">
        <v>2290</v>
      </c>
      <c r="G156" s="318"/>
      <c r="H156" s="366" t="s">
        <v>2324</v>
      </c>
      <c r="I156" s="366" t="s">
        <v>2286</v>
      </c>
      <c r="J156" s="366">
        <v>50</v>
      </c>
      <c r="K156" s="362"/>
    </row>
    <row r="157" s="1" customFormat="1" ht="15" customHeight="1">
      <c r="B157" s="341"/>
      <c r="C157" s="366" t="s">
        <v>2311</v>
      </c>
      <c r="D157" s="318"/>
      <c r="E157" s="318"/>
      <c r="F157" s="367" t="s">
        <v>2290</v>
      </c>
      <c r="G157" s="318"/>
      <c r="H157" s="366" t="s">
        <v>2324</v>
      </c>
      <c r="I157" s="366" t="s">
        <v>2286</v>
      </c>
      <c r="J157" s="366">
        <v>50</v>
      </c>
      <c r="K157" s="362"/>
    </row>
    <row r="158" s="1" customFormat="1" ht="15" customHeight="1">
      <c r="B158" s="341"/>
      <c r="C158" s="366" t="s">
        <v>2309</v>
      </c>
      <c r="D158" s="318"/>
      <c r="E158" s="318"/>
      <c r="F158" s="367" t="s">
        <v>2290</v>
      </c>
      <c r="G158" s="318"/>
      <c r="H158" s="366" t="s">
        <v>2324</v>
      </c>
      <c r="I158" s="366" t="s">
        <v>2286</v>
      </c>
      <c r="J158" s="366">
        <v>50</v>
      </c>
      <c r="K158" s="362"/>
    </row>
    <row r="159" s="1" customFormat="1" ht="15" customHeight="1">
      <c r="B159" s="341"/>
      <c r="C159" s="366" t="s">
        <v>107</v>
      </c>
      <c r="D159" s="318"/>
      <c r="E159" s="318"/>
      <c r="F159" s="367" t="s">
        <v>2284</v>
      </c>
      <c r="G159" s="318"/>
      <c r="H159" s="366" t="s">
        <v>2346</v>
      </c>
      <c r="I159" s="366" t="s">
        <v>2286</v>
      </c>
      <c r="J159" s="366" t="s">
        <v>2347</v>
      </c>
      <c r="K159" s="362"/>
    </row>
    <row r="160" s="1" customFormat="1" ht="15" customHeight="1">
      <c r="B160" s="341"/>
      <c r="C160" s="366" t="s">
        <v>2348</v>
      </c>
      <c r="D160" s="318"/>
      <c r="E160" s="318"/>
      <c r="F160" s="367" t="s">
        <v>2284</v>
      </c>
      <c r="G160" s="318"/>
      <c r="H160" s="366" t="s">
        <v>2349</v>
      </c>
      <c r="I160" s="366" t="s">
        <v>2319</v>
      </c>
      <c r="J160" s="366"/>
      <c r="K160" s="362"/>
    </row>
    <row r="161" s="1" customFormat="1" ht="15" customHeight="1">
      <c r="B161" s="368"/>
      <c r="C161" s="350"/>
      <c r="D161" s="350"/>
      <c r="E161" s="350"/>
      <c r="F161" s="350"/>
      <c r="G161" s="350"/>
      <c r="H161" s="350"/>
      <c r="I161" s="350"/>
      <c r="J161" s="350"/>
      <c r="K161" s="369"/>
    </row>
    <row r="162" s="1" customFormat="1" ht="18.75" customHeight="1">
      <c r="B162" s="315"/>
      <c r="C162" s="318"/>
      <c r="D162" s="318"/>
      <c r="E162" s="318"/>
      <c r="F162" s="340"/>
      <c r="G162" s="318"/>
      <c r="H162" s="318"/>
      <c r="I162" s="318"/>
      <c r="J162" s="318"/>
      <c r="K162" s="315"/>
    </row>
    <row r="163" s="1" customFormat="1" ht="18.75" customHeight="1">
      <c r="B163" s="326"/>
      <c r="C163" s="326"/>
      <c r="D163" s="326"/>
      <c r="E163" s="326"/>
      <c r="F163" s="326"/>
      <c r="G163" s="326"/>
      <c r="H163" s="326"/>
      <c r="I163" s="326"/>
      <c r="J163" s="326"/>
      <c r="K163" s="326"/>
    </row>
    <row r="164" s="1" customFormat="1" ht="7.5" customHeight="1">
      <c r="B164" s="305"/>
      <c r="C164" s="306"/>
      <c r="D164" s="306"/>
      <c r="E164" s="306"/>
      <c r="F164" s="306"/>
      <c r="G164" s="306"/>
      <c r="H164" s="306"/>
      <c r="I164" s="306"/>
      <c r="J164" s="306"/>
      <c r="K164" s="307"/>
    </row>
    <row r="165" s="1" customFormat="1" ht="45" customHeight="1">
      <c r="B165" s="308"/>
      <c r="C165" s="309" t="s">
        <v>2350</v>
      </c>
      <c r="D165" s="309"/>
      <c r="E165" s="309"/>
      <c r="F165" s="309"/>
      <c r="G165" s="309"/>
      <c r="H165" s="309"/>
      <c r="I165" s="309"/>
      <c r="J165" s="309"/>
      <c r="K165" s="310"/>
    </row>
    <row r="166" s="1" customFormat="1" ht="17.25" customHeight="1">
      <c r="B166" s="308"/>
      <c r="C166" s="333" t="s">
        <v>2278</v>
      </c>
      <c r="D166" s="333"/>
      <c r="E166" s="333"/>
      <c r="F166" s="333" t="s">
        <v>2279</v>
      </c>
      <c r="G166" s="370"/>
      <c r="H166" s="371" t="s">
        <v>56</v>
      </c>
      <c r="I166" s="371" t="s">
        <v>59</v>
      </c>
      <c r="J166" s="333" t="s">
        <v>2280</v>
      </c>
      <c r="K166" s="310"/>
    </row>
    <row r="167" s="1" customFormat="1" ht="17.25" customHeight="1">
      <c r="B167" s="311"/>
      <c r="C167" s="335" t="s">
        <v>2281</v>
      </c>
      <c r="D167" s="335"/>
      <c r="E167" s="335"/>
      <c r="F167" s="336" t="s">
        <v>2282</v>
      </c>
      <c r="G167" s="372"/>
      <c r="H167" s="373"/>
      <c r="I167" s="373"/>
      <c r="J167" s="335" t="s">
        <v>2283</v>
      </c>
      <c r="K167" s="313"/>
    </row>
    <row r="168" s="1" customFormat="1" ht="5.25" customHeight="1">
      <c r="B168" s="341"/>
      <c r="C168" s="338"/>
      <c r="D168" s="338"/>
      <c r="E168" s="338"/>
      <c r="F168" s="338"/>
      <c r="G168" s="339"/>
      <c r="H168" s="338"/>
      <c r="I168" s="338"/>
      <c r="J168" s="338"/>
      <c r="K168" s="362"/>
    </row>
    <row r="169" s="1" customFormat="1" ht="15" customHeight="1">
      <c r="B169" s="341"/>
      <c r="C169" s="318" t="s">
        <v>2287</v>
      </c>
      <c r="D169" s="318"/>
      <c r="E169" s="318"/>
      <c r="F169" s="340" t="s">
        <v>2284</v>
      </c>
      <c r="G169" s="318"/>
      <c r="H169" s="318" t="s">
        <v>2324</v>
      </c>
      <c r="I169" s="318" t="s">
        <v>2286</v>
      </c>
      <c r="J169" s="318">
        <v>120</v>
      </c>
      <c r="K169" s="362"/>
    </row>
    <row r="170" s="1" customFormat="1" ht="15" customHeight="1">
      <c r="B170" s="341"/>
      <c r="C170" s="318" t="s">
        <v>2333</v>
      </c>
      <c r="D170" s="318"/>
      <c r="E170" s="318"/>
      <c r="F170" s="340" t="s">
        <v>2284</v>
      </c>
      <c r="G170" s="318"/>
      <c r="H170" s="318" t="s">
        <v>2334</v>
      </c>
      <c r="I170" s="318" t="s">
        <v>2286</v>
      </c>
      <c r="J170" s="318" t="s">
        <v>2335</v>
      </c>
      <c r="K170" s="362"/>
    </row>
    <row r="171" s="1" customFormat="1" ht="15" customHeight="1">
      <c r="B171" s="341"/>
      <c r="C171" s="318" t="s">
        <v>2232</v>
      </c>
      <c r="D171" s="318"/>
      <c r="E171" s="318"/>
      <c r="F171" s="340" t="s">
        <v>2284</v>
      </c>
      <c r="G171" s="318"/>
      <c r="H171" s="318" t="s">
        <v>2351</v>
      </c>
      <c r="I171" s="318" t="s">
        <v>2286</v>
      </c>
      <c r="J171" s="318" t="s">
        <v>2335</v>
      </c>
      <c r="K171" s="362"/>
    </row>
    <row r="172" s="1" customFormat="1" ht="15" customHeight="1">
      <c r="B172" s="341"/>
      <c r="C172" s="318" t="s">
        <v>2289</v>
      </c>
      <c r="D172" s="318"/>
      <c r="E172" s="318"/>
      <c r="F172" s="340" t="s">
        <v>2290</v>
      </c>
      <c r="G172" s="318"/>
      <c r="H172" s="318" t="s">
        <v>2351</v>
      </c>
      <c r="I172" s="318" t="s">
        <v>2286</v>
      </c>
      <c r="J172" s="318">
        <v>50</v>
      </c>
      <c r="K172" s="362"/>
    </row>
    <row r="173" s="1" customFormat="1" ht="15" customHeight="1">
      <c r="B173" s="341"/>
      <c r="C173" s="318" t="s">
        <v>2292</v>
      </c>
      <c r="D173" s="318"/>
      <c r="E173" s="318"/>
      <c r="F173" s="340" t="s">
        <v>2284</v>
      </c>
      <c r="G173" s="318"/>
      <c r="H173" s="318" t="s">
        <v>2351</v>
      </c>
      <c r="I173" s="318" t="s">
        <v>2294</v>
      </c>
      <c r="J173" s="318"/>
      <c r="K173" s="362"/>
    </row>
    <row r="174" s="1" customFormat="1" ht="15" customHeight="1">
      <c r="B174" s="341"/>
      <c r="C174" s="318" t="s">
        <v>2303</v>
      </c>
      <c r="D174" s="318"/>
      <c r="E174" s="318"/>
      <c r="F174" s="340" t="s">
        <v>2290</v>
      </c>
      <c r="G174" s="318"/>
      <c r="H174" s="318" t="s">
        <v>2351</v>
      </c>
      <c r="I174" s="318" t="s">
        <v>2286</v>
      </c>
      <c r="J174" s="318">
        <v>50</v>
      </c>
      <c r="K174" s="362"/>
    </row>
    <row r="175" s="1" customFormat="1" ht="15" customHeight="1">
      <c r="B175" s="341"/>
      <c r="C175" s="318" t="s">
        <v>2311</v>
      </c>
      <c r="D175" s="318"/>
      <c r="E175" s="318"/>
      <c r="F175" s="340" t="s">
        <v>2290</v>
      </c>
      <c r="G175" s="318"/>
      <c r="H175" s="318" t="s">
        <v>2351</v>
      </c>
      <c r="I175" s="318" t="s">
        <v>2286</v>
      </c>
      <c r="J175" s="318">
        <v>50</v>
      </c>
      <c r="K175" s="362"/>
    </row>
    <row r="176" s="1" customFormat="1" ht="15" customHeight="1">
      <c r="B176" s="341"/>
      <c r="C176" s="318" t="s">
        <v>2309</v>
      </c>
      <c r="D176" s="318"/>
      <c r="E176" s="318"/>
      <c r="F176" s="340" t="s">
        <v>2290</v>
      </c>
      <c r="G176" s="318"/>
      <c r="H176" s="318" t="s">
        <v>2351</v>
      </c>
      <c r="I176" s="318" t="s">
        <v>2286</v>
      </c>
      <c r="J176" s="318">
        <v>50</v>
      </c>
      <c r="K176" s="362"/>
    </row>
    <row r="177" s="1" customFormat="1" ht="15" customHeight="1">
      <c r="B177" s="341"/>
      <c r="C177" s="318" t="s">
        <v>128</v>
      </c>
      <c r="D177" s="318"/>
      <c r="E177" s="318"/>
      <c r="F177" s="340" t="s">
        <v>2284</v>
      </c>
      <c r="G177" s="318"/>
      <c r="H177" s="318" t="s">
        <v>2352</v>
      </c>
      <c r="I177" s="318" t="s">
        <v>2353</v>
      </c>
      <c r="J177" s="318"/>
      <c r="K177" s="362"/>
    </row>
    <row r="178" s="1" customFormat="1" ht="15" customHeight="1">
      <c r="B178" s="341"/>
      <c r="C178" s="318" t="s">
        <v>59</v>
      </c>
      <c r="D178" s="318"/>
      <c r="E178" s="318"/>
      <c r="F178" s="340" t="s">
        <v>2284</v>
      </c>
      <c r="G178" s="318"/>
      <c r="H178" s="318" t="s">
        <v>2354</v>
      </c>
      <c r="I178" s="318" t="s">
        <v>2355</v>
      </c>
      <c r="J178" s="318">
        <v>1</v>
      </c>
      <c r="K178" s="362"/>
    </row>
    <row r="179" s="1" customFormat="1" ht="15" customHeight="1">
      <c r="B179" s="341"/>
      <c r="C179" s="318" t="s">
        <v>55</v>
      </c>
      <c r="D179" s="318"/>
      <c r="E179" s="318"/>
      <c r="F179" s="340" t="s">
        <v>2284</v>
      </c>
      <c r="G179" s="318"/>
      <c r="H179" s="318" t="s">
        <v>2356</v>
      </c>
      <c r="I179" s="318" t="s">
        <v>2286</v>
      </c>
      <c r="J179" s="318">
        <v>20</v>
      </c>
      <c r="K179" s="362"/>
    </row>
    <row r="180" s="1" customFormat="1" ht="15" customHeight="1">
      <c r="B180" s="341"/>
      <c r="C180" s="318" t="s">
        <v>56</v>
      </c>
      <c r="D180" s="318"/>
      <c r="E180" s="318"/>
      <c r="F180" s="340" t="s">
        <v>2284</v>
      </c>
      <c r="G180" s="318"/>
      <c r="H180" s="318" t="s">
        <v>2357</v>
      </c>
      <c r="I180" s="318" t="s">
        <v>2286</v>
      </c>
      <c r="J180" s="318">
        <v>255</v>
      </c>
      <c r="K180" s="362"/>
    </row>
    <row r="181" s="1" customFormat="1" ht="15" customHeight="1">
      <c r="B181" s="341"/>
      <c r="C181" s="318" t="s">
        <v>129</v>
      </c>
      <c r="D181" s="318"/>
      <c r="E181" s="318"/>
      <c r="F181" s="340" t="s">
        <v>2284</v>
      </c>
      <c r="G181" s="318"/>
      <c r="H181" s="318" t="s">
        <v>2248</v>
      </c>
      <c r="I181" s="318" t="s">
        <v>2286</v>
      </c>
      <c r="J181" s="318">
        <v>10</v>
      </c>
      <c r="K181" s="362"/>
    </row>
    <row r="182" s="1" customFormat="1" ht="15" customHeight="1">
      <c r="B182" s="341"/>
      <c r="C182" s="318" t="s">
        <v>130</v>
      </c>
      <c r="D182" s="318"/>
      <c r="E182" s="318"/>
      <c r="F182" s="340" t="s">
        <v>2284</v>
      </c>
      <c r="G182" s="318"/>
      <c r="H182" s="318" t="s">
        <v>2358</v>
      </c>
      <c r="I182" s="318" t="s">
        <v>2319</v>
      </c>
      <c r="J182" s="318"/>
      <c r="K182" s="362"/>
    </row>
    <row r="183" s="1" customFormat="1" ht="15" customHeight="1">
      <c r="B183" s="341"/>
      <c r="C183" s="318" t="s">
        <v>2359</v>
      </c>
      <c r="D183" s="318"/>
      <c r="E183" s="318"/>
      <c r="F183" s="340" t="s">
        <v>2284</v>
      </c>
      <c r="G183" s="318"/>
      <c r="H183" s="318" t="s">
        <v>2360</v>
      </c>
      <c r="I183" s="318" t="s">
        <v>2319</v>
      </c>
      <c r="J183" s="318"/>
      <c r="K183" s="362"/>
    </row>
    <row r="184" s="1" customFormat="1" ht="15" customHeight="1">
      <c r="B184" s="341"/>
      <c r="C184" s="318" t="s">
        <v>2348</v>
      </c>
      <c r="D184" s="318"/>
      <c r="E184" s="318"/>
      <c r="F184" s="340" t="s">
        <v>2284</v>
      </c>
      <c r="G184" s="318"/>
      <c r="H184" s="318" t="s">
        <v>2361</v>
      </c>
      <c r="I184" s="318" t="s">
        <v>2319</v>
      </c>
      <c r="J184" s="318"/>
      <c r="K184" s="362"/>
    </row>
    <row r="185" s="1" customFormat="1" ht="15" customHeight="1">
      <c r="B185" s="341"/>
      <c r="C185" s="318" t="s">
        <v>132</v>
      </c>
      <c r="D185" s="318"/>
      <c r="E185" s="318"/>
      <c r="F185" s="340" t="s">
        <v>2290</v>
      </c>
      <c r="G185" s="318"/>
      <c r="H185" s="318" t="s">
        <v>2362</v>
      </c>
      <c r="I185" s="318" t="s">
        <v>2286</v>
      </c>
      <c r="J185" s="318">
        <v>50</v>
      </c>
      <c r="K185" s="362"/>
    </row>
    <row r="186" s="1" customFormat="1" ht="15" customHeight="1">
      <c r="B186" s="341"/>
      <c r="C186" s="318" t="s">
        <v>2363</v>
      </c>
      <c r="D186" s="318"/>
      <c r="E186" s="318"/>
      <c r="F186" s="340" t="s">
        <v>2290</v>
      </c>
      <c r="G186" s="318"/>
      <c r="H186" s="318" t="s">
        <v>2364</v>
      </c>
      <c r="I186" s="318" t="s">
        <v>2365</v>
      </c>
      <c r="J186" s="318"/>
      <c r="K186" s="362"/>
    </row>
    <row r="187" s="1" customFormat="1" ht="15" customHeight="1">
      <c r="B187" s="341"/>
      <c r="C187" s="318" t="s">
        <v>2366</v>
      </c>
      <c r="D187" s="318"/>
      <c r="E187" s="318"/>
      <c r="F187" s="340" t="s">
        <v>2290</v>
      </c>
      <c r="G187" s="318"/>
      <c r="H187" s="318" t="s">
        <v>2367</v>
      </c>
      <c r="I187" s="318" t="s">
        <v>2365</v>
      </c>
      <c r="J187" s="318"/>
      <c r="K187" s="362"/>
    </row>
    <row r="188" s="1" customFormat="1" ht="15" customHeight="1">
      <c r="B188" s="341"/>
      <c r="C188" s="318" t="s">
        <v>2368</v>
      </c>
      <c r="D188" s="318"/>
      <c r="E188" s="318"/>
      <c r="F188" s="340" t="s">
        <v>2290</v>
      </c>
      <c r="G188" s="318"/>
      <c r="H188" s="318" t="s">
        <v>2369</v>
      </c>
      <c r="I188" s="318" t="s">
        <v>2365</v>
      </c>
      <c r="J188" s="318"/>
      <c r="K188" s="362"/>
    </row>
    <row r="189" s="1" customFormat="1" ht="15" customHeight="1">
      <c r="B189" s="341"/>
      <c r="C189" s="374" t="s">
        <v>2370</v>
      </c>
      <c r="D189" s="318"/>
      <c r="E189" s="318"/>
      <c r="F189" s="340" t="s">
        <v>2290</v>
      </c>
      <c r="G189" s="318"/>
      <c r="H189" s="318" t="s">
        <v>2371</v>
      </c>
      <c r="I189" s="318" t="s">
        <v>2372</v>
      </c>
      <c r="J189" s="375" t="s">
        <v>2373</v>
      </c>
      <c r="K189" s="362"/>
    </row>
    <row r="190" s="1" customFormat="1" ht="15" customHeight="1">
      <c r="B190" s="341"/>
      <c r="C190" s="325" t="s">
        <v>44</v>
      </c>
      <c r="D190" s="318"/>
      <c r="E190" s="318"/>
      <c r="F190" s="340" t="s">
        <v>2284</v>
      </c>
      <c r="G190" s="318"/>
      <c r="H190" s="315" t="s">
        <v>2374</v>
      </c>
      <c r="I190" s="318" t="s">
        <v>2375</v>
      </c>
      <c r="J190" s="318"/>
      <c r="K190" s="362"/>
    </row>
    <row r="191" s="1" customFormat="1" ht="15" customHeight="1">
      <c r="B191" s="341"/>
      <c r="C191" s="325" t="s">
        <v>2376</v>
      </c>
      <c r="D191" s="318"/>
      <c r="E191" s="318"/>
      <c r="F191" s="340" t="s">
        <v>2284</v>
      </c>
      <c r="G191" s="318"/>
      <c r="H191" s="318" t="s">
        <v>2377</v>
      </c>
      <c r="I191" s="318" t="s">
        <v>2319</v>
      </c>
      <c r="J191" s="318"/>
      <c r="K191" s="362"/>
    </row>
    <row r="192" s="1" customFormat="1" ht="15" customHeight="1">
      <c r="B192" s="341"/>
      <c r="C192" s="325" t="s">
        <v>2378</v>
      </c>
      <c r="D192" s="318"/>
      <c r="E192" s="318"/>
      <c r="F192" s="340" t="s">
        <v>2284</v>
      </c>
      <c r="G192" s="318"/>
      <c r="H192" s="318" t="s">
        <v>2379</v>
      </c>
      <c r="I192" s="318" t="s">
        <v>2319</v>
      </c>
      <c r="J192" s="318"/>
      <c r="K192" s="362"/>
    </row>
    <row r="193" s="1" customFormat="1" ht="15" customHeight="1">
      <c r="B193" s="341"/>
      <c r="C193" s="325" t="s">
        <v>2380</v>
      </c>
      <c r="D193" s="318"/>
      <c r="E193" s="318"/>
      <c r="F193" s="340" t="s">
        <v>2290</v>
      </c>
      <c r="G193" s="318"/>
      <c r="H193" s="318" t="s">
        <v>2381</v>
      </c>
      <c r="I193" s="318" t="s">
        <v>2319</v>
      </c>
      <c r="J193" s="318"/>
      <c r="K193" s="362"/>
    </row>
    <row r="194" s="1" customFormat="1" ht="15" customHeight="1">
      <c r="B194" s="368"/>
      <c r="C194" s="376"/>
      <c r="D194" s="350"/>
      <c r="E194" s="350"/>
      <c r="F194" s="350"/>
      <c r="G194" s="350"/>
      <c r="H194" s="350"/>
      <c r="I194" s="350"/>
      <c r="J194" s="350"/>
      <c r="K194" s="369"/>
    </row>
    <row r="195" s="1" customFormat="1" ht="18.75" customHeight="1">
      <c r="B195" s="315"/>
      <c r="C195" s="318"/>
      <c r="D195" s="318"/>
      <c r="E195" s="318"/>
      <c r="F195" s="340"/>
      <c r="G195" s="318"/>
      <c r="H195" s="318"/>
      <c r="I195" s="318"/>
      <c r="J195" s="318"/>
      <c r="K195" s="315"/>
    </row>
    <row r="196" s="1" customFormat="1" ht="18.75" customHeight="1">
      <c r="B196" s="315"/>
      <c r="C196" s="318"/>
      <c r="D196" s="318"/>
      <c r="E196" s="318"/>
      <c r="F196" s="340"/>
      <c r="G196" s="318"/>
      <c r="H196" s="318"/>
      <c r="I196" s="318"/>
      <c r="J196" s="318"/>
      <c r="K196" s="315"/>
    </row>
    <row r="197" s="1" customFormat="1" ht="18.75" customHeight="1">
      <c r="B197" s="326"/>
      <c r="C197" s="326"/>
      <c r="D197" s="326"/>
      <c r="E197" s="326"/>
      <c r="F197" s="326"/>
      <c r="G197" s="326"/>
      <c r="H197" s="326"/>
      <c r="I197" s="326"/>
      <c r="J197" s="326"/>
      <c r="K197" s="326"/>
    </row>
    <row r="198" s="1" customFormat="1" ht="13.5">
      <c r="B198" s="305"/>
      <c r="C198" s="306"/>
      <c r="D198" s="306"/>
      <c r="E198" s="306"/>
      <c r="F198" s="306"/>
      <c r="G198" s="306"/>
      <c r="H198" s="306"/>
      <c r="I198" s="306"/>
      <c r="J198" s="306"/>
      <c r="K198" s="307"/>
    </row>
    <row r="199" s="1" customFormat="1" ht="21">
      <c r="B199" s="308"/>
      <c r="C199" s="309" t="s">
        <v>2382</v>
      </c>
      <c r="D199" s="309"/>
      <c r="E199" s="309"/>
      <c r="F199" s="309"/>
      <c r="G199" s="309"/>
      <c r="H199" s="309"/>
      <c r="I199" s="309"/>
      <c r="J199" s="309"/>
      <c r="K199" s="310"/>
    </row>
    <row r="200" s="1" customFormat="1" ht="25.5" customHeight="1">
      <c r="B200" s="308"/>
      <c r="C200" s="377" t="s">
        <v>2383</v>
      </c>
      <c r="D200" s="377"/>
      <c r="E200" s="377"/>
      <c r="F200" s="377" t="s">
        <v>2384</v>
      </c>
      <c r="G200" s="378"/>
      <c r="H200" s="377" t="s">
        <v>2385</v>
      </c>
      <c r="I200" s="377"/>
      <c r="J200" s="377"/>
      <c r="K200" s="310"/>
    </row>
    <row r="201" s="1" customFormat="1" ht="5.25" customHeight="1">
      <c r="B201" s="341"/>
      <c r="C201" s="338"/>
      <c r="D201" s="338"/>
      <c r="E201" s="338"/>
      <c r="F201" s="338"/>
      <c r="G201" s="318"/>
      <c r="H201" s="338"/>
      <c r="I201" s="338"/>
      <c r="J201" s="338"/>
      <c r="K201" s="362"/>
    </row>
    <row r="202" s="1" customFormat="1" ht="15" customHeight="1">
      <c r="B202" s="341"/>
      <c r="C202" s="318" t="s">
        <v>2375</v>
      </c>
      <c r="D202" s="318"/>
      <c r="E202" s="318"/>
      <c r="F202" s="340" t="s">
        <v>45</v>
      </c>
      <c r="G202" s="318"/>
      <c r="H202" s="318" t="s">
        <v>2386</v>
      </c>
      <c r="I202" s="318"/>
      <c r="J202" s="318"/>
      <c r="K202" s="362"/>
    </row>
    <row r="203" s="1" customFormat="1" ht="15" customHeight="1">
      <c r="B203" s="341"/>
      <c r="C203" s="347"/>
      <c r="D203" s="318"/>
      <c r="E203" s="318"/>
      <c r="F203" s="340" t="s">
        <v>46</v>
      </c>
      <c r="G203" s="318"/>
      <c r="H203" s="318" t="s">
        <v>2387</v>
      </c>
      <c r="I203" s="318"/>
      <c r="J203" s="318"/>
      <c r="K203" s="362"/>
    </row>
    <row r="204" s="1" customFormat="1" ht="15" customHeight="1">
      <c r="B204" s="341"/>
      <c r="C204" s="347"/>
      <c r="D204" s="318"/>
      <c r="E204" s="318"/>
      <c r="F204" s="340" t="s">
        <v>49</v>
      </c>
      <c r="G204" s="318"/>
      <c r="H204" s="318" t="s">
        <v>2388</v>
      </c>
      <c r="I204" s="318"/>
      <c r="J204" s="318"/>
      <c r="K204" s="362"/>
    </row>
    <row r="205" s="1" customFormat="1" ht="15" customHeight="1">
      <c r="B205" s="341"/>
      <c r="C205" s="318"/>
      <c r="D205" s="318"/>
      <c r="E205" s="318"/>
      <c r="F205" s="340" t="s">
        <v>47</v>
      </c>
      <c r="G205" s="318"/>
      <c r="H205" s="318" t="s">
        <v>2389</v>
      </c>
      <c r="I205" s="318"/>
      <c r="J205" s="318"/>
      <c r="K205" s="362"/>
    </row>
    <row r="206" s="1" customFormat="1" ht="15" customHeight="1">
      <c r="B206" s="341"/>
      <c r="C206" s="318"/>
      <c r="D206" s="318"/>
      <c r="E206" s="318"/>
      <c r="F206" s="340" t="s">
        <v>48</v>
      </c>
      <c r="G206" s="318"/>
      <c r="H206" s="318" t="s">
        <v>2390</v>
      </c>
      <c r="I206" s="318"/>
      <c r="J206" s="318"/>
      <c r="K206" s="362"/>
    </row>
    <row r="207" s="1" customFormat="1" ht="15" customHeight="1">
      <c r="B207" s="341"/>
      <c r="C207" s="318"/>
      <c r="D207" s="318"/>
      <c r="E207" s="318"/>
      <c r="F207" s="340"/>
      <c r="G207" s="318"/>
      <c r="H207" s="318"/>
      <c r="I207" s="318"/>
      <c r="J207" s="318"/>
      <c r="K207" s="362"/>
    </row>
    <row r="208" s="1" customFormat="1" ht="15" customHeight="1">
      <c r="B208" s="341"/>
      <c r="C208" s="318" t="s">
        <v>2331</v>
      </c>
      <c r="D208" s="318"/>
      <c r="E208" s="318"/>
      <c r="F208" s="340" t="s">
        <v>81</v>
      </c>
      <c r="G208" s="318"/>
      <c r="H208" s="318" t="s">
        <v>2391</v>
      </c>
      <c r="I208" s="318"/>
      <c r="J208" s="318"/>
      <c r="K208" s="362"/>
    </row>
    <row r="209" s="1" customFormat="1" ht="15" customHeight="1">
      <c r="B209" s="341"/>
      <c r="C209" s="347"/>
      <c r="D209" s="318"/>
      <c r="E209" s="318"/>
      <c r="F209" s="340" t="s">
        <v>2228</v>
      </c>
      <c r="G209" s="318"/>
      <c r="H209" s="318" t="s">
        <v>2229</v>
      </c>
      <c r="I209" s="318"/>
      <c r="J209" s="318"/>
      <c r="K209" s="362"/>
    </row>
    <row r="210" s="1" customFormat="1" ht="15" customHeight="1">
      <c r="B210" s="341"/>
      <c r="C210" s="318"/>
      <c r="D210" s="318"/>
      <c r="E210" s="318"/>
      <c r="F210" s="340" t="s">
        <v>2226</v>
      </c>
      <c r="G210" s="318"/>
      <c r="H210" s="318" t="s">
        <v>2392</v>
      </c>
      <c r="I210" s="318"/>
      <c r="J210" s="318"/>
      <c r="K210" s="362"/>
    </row>
    <row r="211" s="1" customFormat="1" ht="15" customHeight="1">
      <c r="B211" s="379"/>
      <c r="C211" s="347"/>
      <c r="D211" s="347"/>
      <c r="E211" s="347"/>
      <c r="F211" s="340" t="s">
        <v>2230</v>
      </c>
      <c r="G211" s="325"/>
      <c r="H211" s="366" t="s">
        <v>2231</v>
      </c>
      <c r="I211" s="366"/>
      <c r="J211" s="366"/>
      <c r="K211" s="380"/>
    </row>
    <row r="212" s="1" customFormat="1" ht="15" customHeight="1">
      <c r="B212" s="379"/>
      <c r="C212" s="347"/>
      <c r="D212" s="347"/>
      <c r="E212" s="347"/>
      <c r="F212" s="340" t="s">
        <v>728</v>
      </c>
      <c r="G212" s="325"/>
      <c r="H212" s="366" t="s">
        <v>1922</v>
      </c>
      <c r="I212" s="366"/>
      <c r="J212" s="366"/>
      <c r="K212" s="380"/>
    </row>
    <row r="213" s="1" customFormat="1" ht="15" customHeight="1">
      <c r="B213" s="379"/>
      <c r="C213" s="347"/>
      <c r="D213" s="347"/>
      <c r="E213" s="347"/>
      <c r="F213" s="381"/>
      <c r="G213" s="325"/>
      <c r="H213" s="382"/>
      <c r="I213" s="382"/>
      <c r="J213" s="382"/>
      <c r="K213" s="380"/>
    </row>
    <row r="214" s="1" customFormat="1" ht="15" customHeight="1">
      <c r="B214" s="379"/>
      <c r="C214" s="318" t="s">
        <v>2355</v>
      </c>
      <c r="D214" s="347"/>
      <c r="E214" s="347"/>
      <c r="F214" s="340">
        <v>1</v>
      </c>
      <c r="G214" s="325"/>
      <c r="H214" s="366" t="s">
        <v>2393</v>
      </c>
      <c r="I214" s="366"/>
      <c r="J214" s="366"/>
      <c r="K214" s="380"/>
    </row>
    <row r="215" s="1" customFormat="1" ht="15" customHeight="1">
      <c r="B215" s="379"/>
      <c r="C215" s="347"/>
      <c r="D215" s="347"/>
      <c r="E215" s="347"/>
      <c r="F215" s="340">
        <v>2</v>
      </c>
      <c r="G215" s="325"/>
      <c r="H215" s="366" t="s">
        <v>2394</v>
      </c>
      <c r="I215" s="366"/>
      <c r="J215" s="366"/>
      <c r="K215" s="380"/>
    </row>
    <row r="216" s="1" customFormat="1" ht="15" customHeight="1">
      <c r="B216" s="379"/>
      <c r="C216" s="347"/>
      <c r="D216" s="347"/>
      <c r="E216" s="347"/>
      <c r="F216" s="340">
        <v>3</v>
      </c>
      <c r="G216" s="325"/>
      <c r="H216" s="366" t="s">
        <v>2395</v>
      </c>
      <c r="I216" s="366"/>
      <c r="J216" s="366"/>
      <c r="K216" s="380"/>
    </row>
    <row r="217" s="1" customFormat="1" ht="15" customHeight="1">
      <c r="B217" s="379"/>
      <c r="C217" s="347"/>
      <c r="D217" s="347"/>
      <c r="E217" s="347"/>
      <c r="F217" s="340">
        <v>4</v>
      </c>
      <c r="G217" s="325"/>
      <c r="H217" s="366" t="s">
        <v>2396</v>
      </c>
      <c r="I217" s="366"/>
      <c r="J217" s="366"/>
      <c r="K217" s="380"/>
    </row>
    <row r="218" s="1" customFormat="1" ht="12.75" customHeight="1">
      <c r="B218" s="383"/>
      <c r="C218" s="384"/>
      <c r="D218" s="384"/>
      <c r="E218" s="384"/>
      <c r="F218" s="384"/>
      <c r="G218" s="384"/>
      <c r="H218" s="384"/>
      <c r="I218" s="384"/>
      <c r="J218" s="384"/>
      <c r="K218" s="385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Malý Lukáš</dc:creator>
  <cp:lastModifiedBy>Malý Lukáš</cp:lastModifiedBy>
  <dcterms:created xsi:type="dcterms:W3CDTF">2020-05-28T12:34:27Z</dcterms:created>
  <dcterms:modified xsi:type="dcterms:W3CDTF">2020-05-28T12:34:37Z</dcterms:modified>
</cp:coreProperties>
</file>